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rchiv projekce 122022\Archiv projekce\31 - Vymětal\ISŠ Slavkov\Úprava 2025\Zpracování\D.1.4.d_Tisk Silnoproud\"/>
    </mc:Choice>
  </mc:AlternateContent>
  <xr:revisionPtr revIDLastSave="0" documentId="8_{CEF40073-79FC-49C4-8900-2471F60698F6}" xr6:coauthVersionLast="47" xr6:coauthVersionMax="47" xr10:uidLastSave="{00000000-0000-0000-0000-000000000000}"/>
  <bookViews>
    <workbookView xWindow="-28920" yWindow="-7605" windowWidth="29040" windowHeight="15720" xr2:uid="{BC9F264D-FA59-4B2E-AACA-3E371A92C2D3}"/>
  </bookViews>
  <sheets>
    <sheet name="Stavba" sheetId="1" r:id="rId1"/>
    <sheet name="VzorPolozky" sheetId="10" state="hidden" r:id="rId2"/>
    <sheet name="Rozpočet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Pol'!$A$1:$U$133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G39" i="1"/>
  <c r="F39" i="1"/>
  <c r="G123" i="12"/>
  <c r="AC123" i="12"/>
  <c r="AD123" i="12"/>
  <c r="G8" i="12"/>
  <c r="F9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U10" i="12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U11" i="12"/>
  <c r="F12" i="12"/>
  <c r="G12" i="12"/>
  <c r="I12" i="12"/>
  <c r="K12" i="12"/>
  <c r="M12" i="12"/>
  <c r="O12" i="12"/>
  <c r="Q12" i="12"/>
  <c r="Q10" i="12" s="1"/>
  <c r="U12" i="12"/>
  <c r="F14" i="12"/>
  <c r="G14" i="12"/>
  <c r="M14" i="12" s="1"/>
  <c r="I14" i="12"/>
  <c r="I13" i="12" s="1"/>
  <c r="K14" i="12"/>
  <c r="K13" i="12" s="1"/>
  <c r="O14" i="12"/>
  <c r="O13" i="12" s="1"/>
  <c r="Q14" i="12"/>
  <c r="Q13" i="12" s="1"/>
  <c r="U14" i="12"/>
  <c r="F15" i="12"/>
  <c r="G15" i="12" s="1"/>
  <c r="I15" i="12"/>
  <c r="K15" i="12"/>
  <c r="O15" i="12"/>
  <c r="Q15" i="12"/>
  <c r="U15" i="12"/>
  <c r="U13" i="12" s="1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/>
  <c r="M64" i="12" s="1"/>
  <c r="I64" i="12"/>
  <c r="K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/>
  <c r="M76" i="12" s="1"/>
  <c r="I76" i="12"/>
  <c r="K76" i="12"/>
  <c r="O76" i="12"/>
  <c r="Q76" i="12"/>
  <c r="U76" i="12"/>
  <c r="F77" i="12"/>
  <c r="G77" i="12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9" i="12"/>
  <c r="G89" i="12"/>
  <c r="I89" i="12"/>
  <c r="K89" i="12"/>
  <c r="M89" i="12"/>
  <c r="O89" i="12"/>
  <c r="O88" i="12" s="1"/>
  <c r="Q89" i="12"/>
  <c r="Q88" i="12" s="1"/>
  <c r="U89" i="12"/>
  <c r="U88" i="12" s="1"/>
  <c r="F90" i="12"/>
  <c r="G90" i="12"/>
  <c r="I90" i="12"/>
  <c r="K90" i="12"/>
  <c r="M90" i="12"/>
  <c r="O90" i="12"/>
  <c r="Q90" i="12"/>
  <c r="U90" i="12"/>
  <c r="F91" i="12"/>
  <c r="G91" i="12" s="1"/>
  <c r="I91" i="12"/>
  <c r="I88" i="12" s="1"/>
  <c r="K91" i="12"/>
  <c r="K88" i="12" s="1"/>
  <c r="O91" i="12"/>
  <c r="Q91" i="12"/>
  <c r="U91" i="12"/>
  <c r="F92" i="12"/>
  <c r="G92" i="12"/>
  <c r="I92" i="12"/>
  <c r="K92" i="12"/>
  <c r="M92" i="12"/>
  <c r="O92" i="12"/>
  <c r="Q92" i="12"/>
  <c r="U92" i="12"/>
  <c r="F94" i="12"/>
  <c r="G94" i="12" s="1"/>
  <c r="I94" i="12"/>
  <c r="I93" i="12" s="1"/>
  <c r="K94" i="12"/>
  <c r="K93" i="12" s="1"/>
  <c r="O94" i="12"/>
  <c r="Q94" i="12"/>
  <c r="U94" i="12"/>
  <c r="F95" i="12"/>
  <c r="G95" i="12"/>
  <c r="I95" i="12"/>
  <c r="K95" i="12"/>
  <c r="M95" i="12"/>
  <c r="O95" i="12"/>
  <c r="O93" i="12" s="1"/>
  <c r="Q95" i="12"/>
  <c r="Q93" i="12" s="1"/>
  <c r="U95" i="12"/>
  <c r="U93" i="12" s="1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/>
  <c r="I98" i="12"/>
  <c r="K98" i="12"/>
  <c r="M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/>
  <c r="I101" i="12"/>
  <c r="K101" i="12"/>
  <c r="M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/>
  <c r="I104" i="12"/>
  <c r="K104" i="12"/>
  <c r="M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/>
  <c r="I107" i="12"/>
  <c r="K107" i="12"/>
  <c r="M107" i="12"/>
  <c r="O107" i="12"/>
  <c r="Q107" i="12"/>
  <c r="U107" i="12"/>
  <c r="F109" i="12"/>
  <c r="G109" i="12"/>
  <c r="I109" i="12"/>
  <c r="I108" i="12" s="1"/>
  <c r="K109" i="12"/>
  <c r="K108" i="12" s="1"/>
  <c r="M109" i="12"/>
  <c r="O109" i="12"/>
  <c r="O108" i="12" s="1"/>
  <c r="Q109" i="12"/>
  <c r="U109" i="12"/>
  <c r="F110" i="12"/>
  <c r="G110" i="12"/>
  <c r="I110" i="12"/>
  <c r="K110" i="12"/>
  <c r="M110" i="12"/>
  <c r="O110" i="12"/>
  <c r="Q110" i="12"/>
  <c r="Q108" i="12" s="1"/>
  <c r="U110" i="12"/>
  <c r="U108" i="12" s="1"/>
  <c r="F111" i="12"/>
  <c r="G111" i="12" s="1"/>
  <c r="I111" i="12"/>
  <c r="K111" i="12"/>
  <c r="O111" i="12"/>
  <c r="Q111" i="12"/>
  <c r="U111" i="12"/>
  <c r="F112" i="12"/>
  <c r="G112" i="12"/>
  <c r="I112" i="12"/>
  <c r="K112" i="12"/>
  <c r="M112" i="12"/>
  <c r="O112" i="12"/>
  <c r="Q112" i="12"/>
  <c r="U112" i="12"/>
  <c r="F113" i="12"/>
  <c r="G113" i="12"/>
  <c r="I113" i="12"/>
  <c r="K113" i="12"/>
  <c r="M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6" i="12"/>
  <c r="G116" i="12" s="1"/>
  <c r="I116" i="12"/>
  <c r="K116" i="12"/>
  <c r="O116" i="12"/>
  <c r="Q116" i="12"/>
  <c r="U116" i="12"/>
  <c r="U115" i="12" s="1"/>
  <c r="F117" i="12"/>
  <c r="G117" i="12"/>
  <c r="M117" i="12" s="1"/>
  <c r="I117" i="12"/>
  <c r="I115" i="12" s="1"/>
  <c r="K117" i="12"/>
  <c r="O117" i="12"/>
  <c r="Q117" i="12"/>
  <c r="U117" i="12"/>
  <c r="F118" i="12"/>
  <c r="G118" i="12"/>
  <c r="I118" i="12"/>
  <c r="K118" i="12"/>
  <c r="K115" i="12" s="1"/>
  <c r="M118" i="12"/>
  <c r="O118" i="12"/>
  <c r="O115" i="12" s="1"/>
  <c r="Q118" i="12"/>
  <c r="Q115" i="12" s="1"/>
  <c r="U118" i="12"/>
  <c r="F119" i="12"/>
  <c r="G119" i="12" s="1"/>
  <c r="M119" i="12" s="1"/>
  <c r="I119" i="12"/>
  <c r="K119" i="12"/>
  <c r="O119" i="12"/>
  <c r="Q119" i="12"/>
  <c r="U119" i="12"/>
  <c r="G120" i="12"/>
  <c r="I120" i="12"/>
  <c r="K120" i="12"/>
  <c r="F121" i="12"/>
  <c r="G121" i="12"/>
  <c r="I121" i="12"/>
  <c r="K121" i="12"/>
  <c r="M121" i="12"/>
  <c r="M120" i="12" s="1"/>
  <c r="O121" i="12"/>
  <c r="O120" i="12" s="1"/>
  <c r="Q121" i="12"/>
  <c r="Q120" i="12" s="1"/>
  <c r="U121" i="12"/>
  <c r="U120" i="12" s="1"/>
  <c r="I20" i="1"/>
  <c r="I19" i="1"/>
  <c r="I18" i="1"/>
  <c r="I17" i="1"/>
  <c r="I16" i="1"/>
  <c r="I58" i="1"/>
  <c r="AZ44" i="1"/>
  <c r="AZ43" i="1"/>
  <c r="G27" i="1"/>
  <c r="F40" i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8" i="1" l="1"/>
  <c r="G23" i="1"/>
  <c r="G29" i="1" s="1"/>
  <c r="G108" i="12"/>
  <c r="M111" i="12"/>
  <c r="G88" i="12"/>
  <c r="M91" i="12"/>
  <c r="M108" i="12"/>
  <c r="M94" i="12"/>
  <c r="M93" i="12" s="1"/>
  <c r="G93" i="12"/>
  <c r="G13" i="12"/>
  <c r="M15" i="12"/>
  <c r="M13" i="12" s="1"/>
  <c r="M88" i="12"/>
  <c r="M116" i="12"/>
  <c r="M115" i="12" s="1"/>
  <c r="G115" i="12"/>
  <c r="G10" i="12"/>
  <c r="I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894E7C2B-7C87-415B-8AF3-6A4EBC1F8B1C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4938D84E-5236-489A-B4C9-9EB700DD32C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8F96034B-40F9-4DA8-9A74-77417D82222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A0C635B3-E290-4A62-81A5-D8F28ADF1693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7AE900EF-76F1-41CD-B401-5A23B598333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CEDA8398-551B-43BE-938F-44B072E0FC3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<sst xmlns="http://schemas.openxmlformats.org/spreadsheetml/2006/main" count="605" uniqueCount="327">
  <si>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</si>
  <si>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</si>
  <si>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</si>
  <si>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</si>
  <si>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</si>
  <si>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</si>
  <si>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</si>
  <si>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</si>
  <si>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</si>
  <si>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</si>
  <si>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</si>
  <si>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</si>
  <si>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</si>
  <si>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</si>
  <si>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</si>
  <si>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</si>
  <si>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</si>
  <si>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</si>
  <si>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</si>
  <si>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</si>
  <si>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</si>
  <si>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</si>
  <si>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</si>
  <si>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</si>
  <si>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</si>
  <si>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</si>
  <si>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</si>
  <si>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</si>
  <si>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</si>
  <si>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</si>
  <si>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</si>
  <si>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</si>
  <si>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</si>
  <si>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</si>
  <si>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</si>
  <si>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</si>
  <si>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</si>
  <si>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</si>
  <si>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</si>
  <si>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</si>
  <si>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</si>
  <si>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</si>
  <si>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 xml:space="preserve">Tyršova 479, 684 01 Slavkov </t>
  </si>
  <si>
    <t>Rozpočet:</t>
  </si>
  <si>
    <t>Misto</t>
  </si>
  <si>
    <t>D.1.4.d SILNOPROUDÉ ELEKTROINSTALACE DOSTAVBA UČEBEN SŠ Slavkov Austerlitz</t>
  </si>
  <si>
    <t>Střední škola Slavkov-Austerlitz, příspěvková organizace</t>
  </si>
  <si>
    <t xml:space="preserve">Tyršova 479, 684 01 Slavkov u Brna </t>
  </si>
  <si>
    <t>Ing. Miroslav Kadrnožka</t>
  </si>
  <si>
    <t>Strážnická 12</t>
  </si>
  <si>
    <t>Brno</t>
  </si>
  <si>
    <t>62700</t>
  </si>
  <si>
    <t>46331191</t>
  </si>
  <si>
    <t>Rozpočet</t>
  </si>
  <si>
    <t>Celkem za stavbu</t>
  </si>
  <si>
    <t>CZK</t>
  </si>
  <si>
    <t xml:space="preserve">Popis rozpočtu:  - </t>
  </si>
  <si>
    <t>Všechna svítidla obsahují zdroje a předřadníky.</t>
  </si>
  <si>
    <t>Součástí položek je veškerý montážní a pomocný materiál nutný k jejich funkci.Všechny materiálové položky sestávají s montáže a dodávky.</t>
  </si>
  <si>
    <t>Rekapitulace dílů</t>
  </si>
  <si>
    <t>Typ dílu</t>
  </si>
  <si>
    <t>90</t>
  </si>
  <si>
    <t>Přípočty</t>
  </si>
  <si>
    <t>97</t>
  </si>
  <si>
    <t>Prorážení otvorů</t>
  </si>
  <si>
    <t>M21</t>
  </si>
  <si>
    <t>Elektromontáže</t>
  </si>
  <si>
    <t>M22</t>
  </si>
  <si>
    <t>Montáž sdělovací a zabezp.tech</t>
  </si>
  <si>
    <t>M46</t>
  </si>
  <si>
    <t>Zemní práce při montážích</t>
  </si>
  <si>
    <t>M65</t>
  </si>
  <si>
    <t>Elektroinstalace</t>
  </si>
  <si>
    <t>VN</t>
  </si>
  <si>
    <t>M94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</si>
  <si>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</si>
  <si>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</si>
  <si>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</si>
  <si>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</si>
  <si>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</si>
  <si>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</si>
  <si>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</si>
  <si>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</si>
  <si>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</si>
  <si>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</si>
  <si>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</si>
  <si>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</si>
  <si>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</si>
  <si>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</si>
  <si>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</si>
  <si>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</si>
  <si>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</si>
  <si>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</si>
  <si>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</si>
  <si>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</si>
  <si>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</si>
  <si>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</si>
  <si>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</si>
  <si>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</si>
  <si>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</si>
  <si>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</si>
  <si>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</si>
  <si>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</si>
  <si>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905      R02</t>
  </si>
  <si>
    <t>Hzs-revize provoz.souboru a st.obj., Uprava stavajiciho rozvadece</t>
  </si>
  <si>
    <t>h</t>
  </si>
  <si>
    <t>POL1_0</t>
  </si>
  <si>
    <t>970031035R00</t>
  </si>
  <si>
    <t>Vrtání jádrové do zdiva cihelného d 35-39 mm</t>
  </si>
  <si>
    <t>m</t>
  </si>
  <si>
    <t>970051060T00</t>
  </si>
  <si>
    <t>Vrtání jádrové do železobetonu do D 60 mm</t>
  </si>
  <si>
    <t>211010002RT2</t>
  </si>
  <si>
    <t>Osazení hmoždinky do cihlového zdiva, HM 8, včetně dodávky hmoždinky</t>
  </si>
  <si>
    <t>kus</t>
  </si>
  <si>
    <t>210010001RU2</t>
  </si>
  <si>
    <t>Trubka ohebná pod omítku, vnější průměr 16 mm, včetně dodávky Monoflex 1416E</t>
  </si>
  <si>
    <t>210010006RU3</t>
  </si>
  <si>
    <t>Trubka ohebná pod omítku, vnější průměr 50 mm, včetně dodávky Super Monoflex 1250</t>
  </si>
  <si>
    <t>210010004RU3</t>
  </si>
  <si>
    <t>Trubka ohebná pod omítku, vnější průměr 32 mm, včetně dodávky Super Monoflex 1232</t>
  </si>
  <si>
    <t>210020302RT1</t>
  </si>
  <si>
    <t>Žlab kabelový s příslušenstvím, 62/50 mm bez víka, včetně dodávky žlabu 62/50</t>
  </si>
  <si>
    <t>210020922R00</t>
  </si>
  <si>
    <t>Ucpávka protipožární, průchod stěnou, tl. 30 cm</t>
  </si>
  <si>
    <t>m2</t>
  </si>
  <si>
    <t>210020912R00</t>
  </si>
  <si>
    <t>Ucpávka protipožární, průchod stropem, tl. 50 cm</t>
  </si>
  <si>
    <t>210100001R00</t>
  </si>
  <si>
    <t>Ukončení vodičů v rozvaděči + zapojení do 2,5 mm2</t>
  </si>
  <si>
    <t>210100002R00</t>
  </si>
  <si>
    <t>Ukončení vodičů v rozvaděči + zapojení do 6 mm2</t>
  </si>
  <si>
    <t>210100003R00</t>
  </si>
  <si>
    <t>Ukončení vodičů v rozvaděči + zapojení do 16 mm2</t>
  </si>
  <si>
    <t>210100255R00</t>
  </si>
  <si>
    <t>Ukončení celoplast. kabelů zákl./pás.do 4x150 mm2</t>
  </si>
  <si>
    <t>210020952RT1</t>
  </si>
  <si>
    <t>Tabulka výstražná z polystyrénu formát A2 - A5, včetně dodávky štítku</t>
  </si>
  <si>
    <t>210010301RT1</t>
  </si>
  <si>
    <t>Krabice přístrojová KP, bez zapojení, kruhová, včetně dodávky KP 68/2</t>
  </si>
  <si>
    <t>210010322RT1</t>
  </si>
  <si>
    <t>Krabice rozvodná KR 97, se zapojením, kruhová 5x, včetně dodávky KR 97/5 s víčkem</t>
  </si>
  <si>
    <t>210010485RT3</t>
  </si>
  <si>
    <t>Krabice přístrojová podlahová, včetně dodávky 6 modulů</t>
  </si>
  <si>
    <t>210010321RT1</t>
  </si>
  <si>
    <t>Krabice univerzální KU a odbočná KO se zapoj.,kruh, vč.dodávky krabice KU 68-45/V se svorkovnicí</t>
  </si>
  <si>
    <t>Krabice rozvodná KR 97, se zapojením, kruhová, včetně dodávky KR 97/5 s víčkem</t>
  </si>
  <si>
    <t>210010351RT1</t>
  </si>
  <si>
    <t>Rozvodka krabicová z lis. izol. 6455-11 do 4 mm2, včetně dodávky krabice 6455-11</t>
  </si>
  <si>
    <t>210110001RT2</t>
  </si>
  <si>
    <t xml:space="preserve">Spínač nástěnný jednopól.- řaz. 1, obyč.prostředí, včetně dodávky spínače </t>
  </si>
  <si>
    <t>210110021RT1</t>
  </si>
  <si>
    <t>Spínač nástěnný jednopól.- řaz. 1, venkovní, včetně dodávky spínače 3558-01750</t>
  </si>
  <si>
    <t>210110003RT1</t>
  </si>
  <si>
    <t xml:space="preserve">Spínač nástěnný seriový - řaz. 5, obyč.prostředí, včetně dodávky spínače </t>
  </si>
  <si>
    <t>210110048RT6</t>
  </si>
  <si>
    <t>Spínač zapuštěný jednopól. s orien.doutnavkou 1/So, vč. dodávky strojku, doutn., rámečku a krytu</t>
  </si>
  <si>
    <t>210110603RT6</t>
  </si>
  <si>
    <t>Stmívač otočný DALI, včetně dodávky strojku, rámečku a krytu</t>
  </si>
  <si>
    <t>210110062RT1</t>
  </si>
  <si>
    <t>Infrapasivní spínač osvětlení, včetně dodávky spínače PS 1000 D</t>
  </si>
  <si>
    <t>210110062RT3</t>
  </si>
  <si>
    <t xml:space="preserve">Sada přivolání pomoci invalidů, včetně dodávky </t>
  </si>
  <si>
    <t>210110062RT2</t>
  </si>
  <si>
    <t>Zdroj automatický splachovač, 230V vč dodávky</t>
  </si>
  <si>
    <t>210111011RT6</t>
  </si>
  <si>
    <t>Zásuvka domovní zapuštěná - provedení 2P+PE, včetně dodávky zásuvky a rámečku</t>
  </si>
  <si>
    <t>210111203RT9</t>
  </si>
  <si>
    <t>4x zásuvka v pětirámečku 230V/16A, první s T3 komplet  vč dodávky</t>
  </si>
  <si>
    <t xml:space="preserve">Zásuvka domovní zapuštěná - provedení 2P+PE, 45/45 včetně dodávky </t>
  </si>
  <si>
    <t>210111011RT7</t>
  </si>
  <si>
    <t xml:space="preserve">Zásuvka domovní zapuštěná - provedení 2P+PE s T3, 45/45 včetně dodávky </t>
  </si>
  <si>
    <t>210190047RT2</t>
  </si>
  <si>
    <t>Osazení plast.rozvodnic,výklenek, plocha do 0,8 m2, včetně dodávky montážní pěny</t>
  </si>
  <si>
    <t>357116441R1</t>
  </si>
  <si>
    <t>Rozvaděč elektroměrový  osazení rámu, stávajícího viz výkres č.07</t>
  </si>
  <si>
    <t>POL3_0</t>
  </si>
  <si>
    <t>357116441R2</t>
  </si>
  <si>
    <t>Rozvaděč RS1, stávajícího viz výkres č.08</t>
  </si>
  <si>
    <t>357116441R3</t>
  </si>
  <si>
    <t>Rozvaděč R1.2, stávajícího viz výkres č.09</t>
  </si>
  <si>
    <t>357116441R4</t>
  </si>
  <si>
    <t>Rozvaděč RS2, stávajícího viz výkres č.10</t>
  </si>
  <si>
    <t>357116441R5</t>
  </si>
  <si>
    <t>Rozvaděč RS3, stávajícího viz výkres č.11</t>
  </si>
  <si>
    <t>210201514R00</t>
  </si>
  <si>
    <t>Svítidlo LED bytové stropní závěsné 4 upevňov.body, montáž svítidel UO</t>
  </si>
  <si>
    <t>3481410805R1</t>
  </si>
  <si>
    <t>A1 Svítidlo prizm. kryt přisazené, 24.2W , 3540lm, IP4, 4000K</t>
  </si>
  <si>
    <t>3481410805R2</t>
  </si>
  <si>
    <t>A2 Svítidlo prizm. kryt přisazené, 34.7W , 5010lm, IP44, 4000K</t>
  </si>
  <si>
    <t>3481410805R3</t>
  </si>
  <si>
    <t>A3 Svítidlo prizm. kryt přisazené, 49W , 7150lm, IP44, 4000K</t>
  </si>
  <si>
    <t>3481410805R4</t>
  </si>
  <si>
    <t>B1 Svítidlo kruhové. kryt opál, přisazené, 21W , 2300lm, IP44, 4000K</t>
  </si>
  <si>
    <t>3481410805R5</t>
  </si>
  <si>
    <t>C1 mikroprizm UG&lt;19 33W,4600lm, ostré hrany, IP20, 4000K</t>
  </si>
  <si>
    <t>3481410805R5.1</t>
  </si>
  <si>
    <t>C1 DALI mikroprizm UG&lt;19 33W,4600lm, ostré hrany, IP20, 4000K ovládání otočným DALI</t>
  </si>
  <si>
    <t>3481410805R6</t>
  </si>
  <si>
    <t>C2 mikroprizm UG&lt;19 27W,38000lm, ostré hrany, IP20, 4000K</t>
  </si>
  <si>
    <t>3481410805R6.1</t>
  </si>
  <si>
    <t>C2 DALI mikroprizm UG&lt;19 277W,3800lm, ostré hrany, IP20, 4000K ovládání otočným DALI</t>
  </si>
  <si>
    <t>3481410805R7</t>
  </si>
  <si>
    <t>D1 Závěsné svítidlo s asymetrickými černými reflek, pro rovn. nasvícení tab. 73,7W, 10800lm IP2</t>
  </si>
  <si>
    <t>210220101RU2</t>
  </si>
  <si>
    <t>Vodiče svodové FeZn D do 10,Al 10,Cu 8 +podpěry, včetně dodávky drátu AlMgSi T/4 8 mm</t>
  </si>
  <si>
    <t>210220021RT1</t>
  </si>
  <si>
    <t>Vedení uzemňovací v zemi FeZn do 120 mm2 vč.svorek, včetně pásku FeZn 30 x 4 mm</t>
  </si>
  <si>
    <t>210220002RT2</t>
  </si>
  <si>
    <t>Vedení uzemňovací na povrchu FeZn D 10 mm, včetně drátu FeZn 10 mm</t>
  </si>
  <si>
    <t>210220302RT2</t>
  </si>
  <si>
    <t>Svorka hromosvodová nad 2 šrouby /ST, SJ, SR, atd/, včetně dodávky svorky SR 3a Fe</t>
  </si>
  <si>
    <t>210220301RT3</t>
  </si>
  <si>
    <t>Svorka hromosvodová do 2 šroubů /SS, SZ, SO/, včetně dodávky svorky SZ</t>
  </si>
  <si>
    <t>210220301RT2</t>
  </si>
  <si>
    <t>Svorka hromosvodová do 2 šroubů /SS, SZ, SO/, včetně dodávky svorky SS</t>
  </si>
  <si>
    <t>210220212RT2</t>
  </si>
  <si>
    <t>Tyč jímací s upev. na stř.hřeben do 3 m, va střech, včetně dodávky tyče JP 20 + 2xdržák DJ 1</t>
  </si>
  <si>
    <t>210220321RT1</t>
  </si>
  <si>
    <t>Svorka na potrubí Bernard, včetně Cu pásku, včetně dodávky svorky + Cu pásku</t>
  </si>
  <si>
    <t>210220401R00</t>
  </si>
  <si>
    <t>Označení svodu štítky, smaltované, umělá hmota</t>
  </si>
  <si>
    <t>210220361RT1</t>
  </si>
  <si>
    <t>Zemnič tyčový, zaražení a připojení, do 2 m, včetně dodávky tyče ZT 2,0   2000 mm</t>
  </si>
  <si>
    <t>210220372RT1</t>
  </si>
  <si>
    <t>Úhelník ochranný nebo trubka s držáky do zdiva, včetně ochran.úhelníku + 2 držáky do zdi</t>
  </si>
  <si>
    <t>210220302RT3</t>
  </si>
  <si>
    <t>Svorka hromosvodová nad 2 šrouby /ST, SJ, SR, atd/, včetně dodávky svorky SK pro vodič d 6-10 mm</t>
  </si>
  <si>
    <t>211220801R00</t>
  </si>
  <si>
    <t>Změření zemního odporu, vč. měřicího protokolu</t>
  </si>
  <si>
    <t>210220452RT2</t>
  </si>
  <si>
    <t>Ochranné spoj. v prádel.,koupel.,Cu4-16 mm2 pevně, včetně dodávky CY 6</t>
  </si>
  <si>
    <t>210191551R00</t>
  </si>
  <si>
    <t>Skříň rozpojovací SR 422/NKW2, vč dodávky</t>
  </si>
  <si>
    <t>210901077RT1</t>
  </si>
  <si>
    <t>Kabel silový AYKY 1kV 4x150 mm2 volně uložený, včetně dodávky kabelu AYKY 4bx150</t>
  </si>
  <si>
    <t>210901093RT1</t>
  </si>
  <si>
    <t>Kabel silový AYKY 1kV 4 x 95 mm2 pevně uložený, včetně dodávky kabelu AYKY 4bx95</t>
  </si>
  <si>
    <t>210800214RT3</t>
  </si>
  <si>
    <t>Kabel bezhalogenový CXKH 3 x 1,5 mm2 volně uložený, včetně dodávky kabelu CXKH-V</t>
  </si>
  <si>
    <t>210800214RT2</t>
  </si>
  <si>
    <t>Kabel bezhalogenový CXKH 3 x 1,5 mm2 volně uložený, včetně dodávky kabelu CXKH-R</t>
  </si>
  <si>
    <t>210800244RT2</t>
  </si>
  <si>
    <t>Kabel bezhalogenový CXKH 5 x 1,5 mm2 volně uložený, včetně dodávky kabelu CXKH-R</t>
  </si>
  <si>
    <t>210800215RT2</t>
  </si>
  <si>
    <t>Kabel bezhalogenový CXKH 3 x 2,5 mm2 volně uložený, včetně dodávky kabelu CXKH-R</t>
  </si>
  <si>
    <t>210800202RT2</t>
  </si>
  <si>
    <t>Kabel bezhalogenový CXKH 1 x 25 mm2 volně uložený, včetně dodávky kabelu CXKH-R</t>
  </si>
  <si>
    <t>210800007R00</t>
  </si>
  <si>
    <t>Vodič CYY 50 mm2 uložený pod omítkou, vč dodávky</t>
  </si>
  <si>
    <t>210800005RT1</t>
  </si>
  <si>
    <t>Vodič CYY 16 mm2 uložený pod omítkou, včetně dodávky CYY 16 ZE/ZL</t>
  </si>
  <si>
    <t>210800249RT2</t>
  </si>
  <si>
    <t>Kabel bezhalogenový CXKH 5 x 16 mm2 volně uložený, včetně dodávky kabelu CXKH-R</t>
  </si>
  <si>
    <t>210800115RT1</t>
  </si>
  <si>
    <t>Kabel CYKY 750 V 5x1,5 mm2 uložený pod omítkou, včetně dodávky kabelu</t>
  </si>
  <si>
    <t>210110051RT6</t>
  </si>
  <si>
    <t>Ovladač zapuštěný s doutnavkou, včetně dodávky spínače se sklem (řaz.NC/NO)</t>
  </si>
  <si>
    <t>210110054RT9</t>
  </si>
  <si>
    <t>Ovladač zapuštěný žaluziový dvojitý,  řazení 1/1, vč. dodávky strojku, rámečku a krytu</t>
  </si>
  <si>
    <t>220261662R00</t>
  </si>
  <si>
    <t>Zhotovení drážky ve zdi cihlovém</t>
  </si>
  <si>
    <t>220261664R00</t>
  </si>
  <si>
    <t>Hrubá výplň drážky</t>
  </si>
  <si>
    <t>220262113RT2</t>
  </si>
  <si>
    <t>Kabel.žlab Mars s integr.spojkou NKZI 50x250 mm, s víkem</t>
  </si>
  <si>
    <t>222280215R00</t>
  </si>
  <si>
    <t>Kabel UTP kat.6 v trubkách</t>
  </si>
  <si>
    <t>460030011RT1</t>
  </si>
  <si>
    <t>Sejmutí drnu, z ploch silně zatravněných</t>
  </si>
  <si>
    <t>460030033RT3</t>
  </si>
  <si>
    <t>Vytrhání kostek drobných, lože písek, nezalité sp., z plochy nad 10 m2</t>
  </si>
  <si>
    <t>460200253RT1</t>
  </si>
  <si>
    <t>Výkop kabelové rýhy 50/70 cm  hor.3, strojní výkop rýhy</t>
  </si>
  <si>
    <t>460070133RT1</t>
  </si>
  <si>
    <t>Jáma pro montáž skříně , hor.3, ruční výkop jámy</t>
  </si>
  <si>
    <t>460080001RT1</t>
  </si>
  <si>
    <t>Betonový základ do zeminy bez bednění, uložení betonu do výkopu</t>
  </si>
  <si>
    <t>m3</t>
  </si>
  <si>
    <t>460420022RT3</t>
  </si>
  <si>
    <t>Zřízení kabelového lože v rýze š. do 65 cm z písku, lože tloušťky 20 cm</t>
  </si>
  <si>
    <t>460490012RT1</t>
  </si>
  <si>
    <t>Fólie výstražná z PVC, šířka 33 cm, fólie PVC šířka 33 cm</t>
  </si>
  <si>
    <t>460570244R00</t>
  </si>
  <si>
    <t>Zához rýhy 50/60 cm, hornina třídy 4, se zhutněním</t>
  </si>
  <si>
    <t>460620001RT1</t>
  </si>
  <si>
    <t>Položení drnu, ruční položení drnu, kropení</t>
  </si>
  <si>
    <t>460620031Rt3</t>
  </si>
  <si>
    <t>Zpětné položení dlažby</t>
  </si>
  <si>
    <t>460510311R00</t>
  </si>
  <si>
    <t>Chránička kabelová DN 110 mm, vč dodání chráničky</t>
  </si>
  <si>
    <t>460510317R00</t>
  </si>
  <si>
    <t>Chránička kabelová 63mm, vč dodávky</t>
  </si>
  <si>
    <t>460680024RT2</t>
  </si>
  <si>
    <t>Průraz zdivem v cihlové zdi tloušťky 60 cm, plochy do 0,25 m2</t>
  </si>
  <si>
    <t>460600001RT8</t>
  </si>
  <si>
    <t>Naložení a odvoz zeminy, odvoz na vzdálenost 10000 m</t>
  </si>
  <si>
    <t>650711611R00</t>
  </si>
  <si>
    <t>Demontáž Rozvaděče RT</t>
  </si>
  <si>
    <t>650101921R00</t>
  </si>
  <si>
    <t>Montáž nouzového svítidla stropního přisazeného</t>
  </si>
  <si>
    <t>34828441R1</t>
  </si>
  <si>
    <t>N1P ,Svítidlo nouzové IP65, 1h, 1,95W, piktogram, pohl vz. 20m</t>
  </si>
  <si>
    <t>34828441R2</t>
  </si>
  <si>
    <t>N2P ,Svítidlo nouzové IP65, 3h, 3W, piktogram, pohl vz. 25m</t>
  </si>
  <si>
    <t>34828441R3</t>
  </si>
  <si>
    <t>NB1 ,Svítidlo nouzové IP65, 1h, 2W, piktogram, pro protipanikové osv. chodeb</t>
  </si>
  <si>
    <t>34828441R4</t>
  </si>
  <si>
    <t>NB2 ,Svítidlo nouzové IP65, 1h, 2W, piktogram, pro protipanikové osv. chodeb</t>
  </si>
  <si>
    <t>005231010R</t>
  </si>
  <si>
    <t>Revize</t>
  </si>
  <si>
    <t>Soubor</t>
  </si>
  <si>
    <t>005241010R</t>
  </si>
  <si>
    <t xml:space="preserve">Dokumentace skutečného provedení </t>
  </si>
  <si>
    <t>005231030R</t>
  </si>
  <si>
    <t xml:space="preserve">Zkušební provoz </t>
  </si>
  <si>
    <t>005124010R</t>
  </si>
  <si>
    <t>Koordinační činnost</t>
  </si>
  <si>
    <t/>
  </si>
  <si>
    <t>947      R00</t>
  </si>
  <si>
    <t>HZS třída 7 přepojení stávajících kabelů v RE</t>
  </si>
  <si>
    <t>SUM</t>
  </si>
  <si>
    <t>Poznámky uchazeče k zadání</t>
  </si>
  <si>
    <t>POPUZIV</t>
  </si>
  <si>
    <t>END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</si>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</sst>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D34EE935-C2AE-48E0-8D54-B6C4D069468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1D0C3-8A6C-47FD-839C-46A250E0C044}">
  <sheetPr codeName="List5112">
    <tabColor rgb="FF66FF66"/>
  </sheetPr>
  <dimension ref="A1:AZ61"/>
  <sheetViews>
    <sheetView showGridLines="0" tabSelected="1" topLeftCell="B1" zoomScaleNormal="100" zoomScaleSheetLayoutView="75" workbookViewId="0">
      <selection activeCell="E18" sqref="E18:F1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2.44140625" customWidth="1"/>
  </cols>
  <sheetData>
    <row r="1" spans="1:15" ht="33.75" customHeight="1" x14ac:dyDescent="0.25">
      <c r="A1" s="71" t="s">
        <v>36</v>
      </c>
      <c r="B1" s="91" t="s">
        <v>326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44</v>
      </c>
      <c r="C3" s="111"/>
      <c r="D3" s="112" t="s">
        <v>42</v>
      </c>
      <c r="E3" s="113"/>
      <c r="F3" s="113"/>
      <c r="G3" s="113"/>
      <c r="H3" s="113"/>
      <c r="I3" s="113"/>
      <c r="J3" s="114"/>
    </row>
    <row r="4" spans="1:15" ht="23.25" hidden="1" customHeight="1" x14ac:dyDescent="0.25">
      <c r="A4" s="4"/>
      <c r="B4" s="115" t="s">
        <v>43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 t="s">
        <v>46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48</v>
      </c>
      <c r="E11" s="123"/>
      <c r="F11" s="123"/>
      <c r="G11" s="123"/>
      <c r="H11" s="27" t="s">
        <v>33</v>
      </c>
      <c r="I11" s="127" t="s">
        <v>52</v>
      </c>
      <c r="J11" s="11"/>
    </row>
    <row r="12" spans="1:15" ht="15.75" customHeight="1" x14ac:dyDescent="0.25">
      <c r="A12" s="4"/>
      <c r="B12" s="39"/>
      <c r="C12" s="25"/>
      <c r="D12" s="124" t="s">
        <v>49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6" t="s">
        <v>23</v>
      </c>
      <c r="B16" s="197" t="s">
        <v>23</v>
      </c>
      <c r="C16" s="56"/>
      <c r="D16" s="57"/>
      <c r="E16" s="80"/>
      <c r="F16" s="81"/>
      <c r="G16" s="80"/>
      <c r="H16" s="81"/>
      <c r="I16" s="80">
        <f>SUMIF(F50:F57,A16,I50:I57)+SUMIF(F50:F57,"PSU",I50:I57)</f>
        <v>0</v>
      </c>
      <c r="J16" s="82"/>
    </row>
    <row r="17" spans="1:10" ht="23.25" customHeight="1" x14ac:dyDescent="0.25">
      <c r="A17" s="196" t="s">
        <v>24</v>
      </c>
      <c r="B17" s="197" t="s">
        <v>24</v>
      </c>
      <c r="C17" s="56"/>
      <c r="D17" s="57"/>
      <c r="E17" s="80"/>
      <c r="F17" s="81"/>
      <c r="G17" s="80"/>
      <c r="H17" s="81"/>
      <c r="I17" s="80">
        <f>SUMIF(F50:F57,A17,I50:I57)</f>
        <v>0</v>
      </c>
      <c r="J17" s="82"/>
    </row>
    <row r="18" spans="1:10" ht="23.25" customHeight="1" x14ac:dyDescent="0.25">
      <c r="A18" s="196" t="s">
        <v>25</v>
      </c>
      <c r="B18" s="197" t="s">
        <v>25</v>
      </c>
      <c r="C18" s="56"/>
      <c r="D18" s="57"/>
      <c r="E18" s="80"/>
      <c r="F18" s="81"/>
      <c r="G18" s="80"/>
      <c r="H18" s="81"/>
      <c r="I18" s="80">
        <f>SUMIF(F50:F57,A18,I50:I57)</f>
        <v>0</v>
      </c>
      <c r="J18" s="82"/>
    </row>
    <row r="19" spans="1:10" ht="23.25" customHeight="1" x14ac:dyDescent="0.25">
      <c r="A19" s="196" t="s">
        <v>73</v>
      </c>
      <c r="B19" s="197" t="s">
        <v>26</v>
      </c>
      <c r="C19" s="56"/>
      <c r="D19" s="57"/>
      <c r="E19" s="80"/>
      <c r="F19" s="81"/>
      <c r="G19" s="80"/>
      <c r="H19" s="81"/>
      <c r="I19" s="80">
        <f>SUMIF(F50:F57,A19,I50:I57)</f>
        <v>0</v>
      </c>
      <c r="J19" s="82"/>
    </row>
    <row r="20" spans="1:10" ht="23.25" customHeight="1" x14ac:dyDescent="0.25">
      <c r="A20" s="196" t="s">
        <v>75</v>
      </c>
      <c r="B20" s="197" t="s">
        <v>27</v>
      </c>
      <c r="C20" s="56"/>
      <c r="D20" s="57"/>
      <c r="E20" s="80"/>
      <c r="F20" s="81"/>
      <c r="G20" s="80"/>
      <c r="H20" s="81"/>
      <c r="I20" s="80">
        <f>SUMIF(F50:F57,A20,I50:I57)</f>
        <v>0</v>
      </c>
      <c r="J20" s="82"/>
    </row>
    <row r="21" spans="1:10" ht="23.25" customHeight="1" x14ac:dyDescent="0.25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5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3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3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3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45819</v>
      </c>
      <c r="I32" s="37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5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5">
      <c r="A39" s="130">
        <v>1</v>
      </c>
      <c r="B39" s="136" t="s">
        <v>53</v>
      </c>
      <c r="C39" s="137" t="s">
        <v>45</v>
      </c>
      <c r="D39" s="138"/>
      <c r="E39" s="138"/>
      <c r="F39" s="146">
        <f>'Rozpočet Pol'!AC123</f>
        <v>0</v>
      </c>
      <c r="G39" s="147">
        <f>'Rozpočet Pol'!AD123</f>
        <v>0</v>
      </c>
      <c r="H39" s="148"/>
      <c r="I39" s="149">
        <f>F39+G39+H39</f>
        <v>0</v>
      </c>
      <c r="J39" s="139" t="str">
        <f>IF(_xlfn.SINGLE(CenaCelkemVypocet)=0,"",I39/_xlfn.SINGLE(CenaCelkemVypocet)*100)</f>
        <v/>
      </c>
    </row>
    <row r="40" spans="1:52" ht="25.5" hidden="1" customHeight="1" x14ac:dyDescent="0.25">
      <c r="A40" s="130"/>
      <c r="B40" s="140" t="s">
        <v>54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x14ac:dyDescent="0.25">
      <c r="B42" t="s">
        <v>56</v>
      </c>
    </row>
    <row r="43" spans="1:52" x14ac:dyDescent="0.25">
      <c r="B43" s="163" t="s">
        <v>57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Všechna svítidla obsahují zdroje a předřadníky.</v>
      </c>
    </row>
    <row r="44" spans="1:52" ht="26.4" x14ac:dyDescent="0.25">
      <c r="B44" s="163" t="s">
        <v>58</v>
      </c>
      <c r="C44" s="163"/>
      <c r="D44" s="163"/>
      <c r="E44" s="163"/>
      <c r="F44" s="163"/>
      <c r="G44" s="163"/>
      <c r="H44" s="163"/>
      <c r="I44" s="163"/>
      <c r="J44" s="163"/>
      <c r="AZ44" s="162" t="str">
        <f>B44</f>
        <v>Součástí položek je veškerý montážní a pomocný materiál nutný k jejich funkci.Všechny materiálové položky sestávají s montáže a dodávky.</v>
      </c>
    </row>
    <row r="47" spans="1:52" ht="15.6" x14ac:dyDescent="0.3">
      <c r="B47" s="164" t="s">
        <v>59</v>
      </c>
    </row>
    <row r="49" spans="1:10" ht="25.5" customHeight="1" x14ac:dyDescent="0.25">
      <c r="A49" s="165"/>
      <c r="B49" s="171" t="s">
        <v>16</v>
      </c>
      <c r="C49" s="171" t="s">
        <v>5</v>
      </c>
      <c r="D49" s="172"/>
      <c r="E49" s="172"/>
      <c r="F49" s="175" t="s">
        <v>60</v>
      </c>
      <c r="G49" s="175"/>
      <c r="H49" s="175"/>
      <c r="I49" s="176" t="s">
        <v>28</v>
      </c>
      <c r="J49" s="176"/>
    </row>
    <row r="50" spans="1:10" ht="25.5" customHeight="1" x14ac:dyDescent="0.25">
      <c r="A50" s="166"/>
      <c r="B50" s="177" t="s">
        <v>61</v>
      </c>
      <c r="C50" s="178" t="s">
        <v>62</v>
      </c>
      <c r="D50" s="179"/>
      <c r="E50" s="179"/>
      <c r="F50" s="183" t="s">
        <v>23</v>
      </c>
      <c r="G50" s="184"/>
      <c r="H50" s="184"/>
      <c r="I50" s="185">
        <f>'Rozpočet Pol'!G8</f>
        <v>0</v>
      </c>
      <c r="J50" s="185"/>
    </row>
    <row r="51" spans="1:10" ht="25.5" customHeight="1" x14ac:dyDescent="0.25">
      <c r="A51" s="166"/>
      <c r="B51" s="169" t="s">
        <v>63</v>
      </c>
      <c r="C51" s="168" t="s">
        <v>64</v>
      </c>
      <c r="D51" s="170"/>
      <c r="E51" s="170"/>
      <c r="F51" s="186" t="s">
        <v>23</v>
      </c>
      <c r="G51" s="187"/>
      <c r="H51" s="187"/>
      <c r="I51" s="188">
        <f>'Rozpočet Pol'!G10</f>
        <v>0</v>
      </c>
      <c r="J51" s="188"/>
    </row>
    <row r="52" spans="1:10" ht="25.5" customHeight="1" x14ac:dyDescent="0.25">
      <c r="A52" s="166"/>
      <c r="B52" s="169" t="s">
        <v>65</v>
      </c>
      <c r="C52" s="168" t="s">
        <v>66</v>
      </c>
      <c r="D52" s="170"/>
      <c r="E52" s="170"/>
      <c r="F52" s="186" t="s">
        <v>25</v>
      </c>
      <c r="G52" s="187"/>
      <c r="H52" s="187"/>
      <c r="I52" s="188">
        <f>'Rozpočet Pol'!G13</f>
        <v>0</v>
      </c>
      <c r="J52" s="188"/>
    </row>
    <row r="53" spans="1:10" ht="25.5" customHeight="1" x14ac:dyDescent="0.25">
      <c r="A53" s="166"/>
      <c r="B53" s="169" t="s">
        <v>67</v>
      </c>
      <c r="C53" s="168" t="s">
        <v>68</v>
      </c>
      <c r="D53" s="170"/>
      <c r="E53" s="170"/>
      <c r="F53" s="186" t="s">
        <v>25</v>
      </c>
      <c r="G53" s="187"/>
      <c r="H53" s="187"/>
      <c r="I53" s="188">
        <f>'Rozpočet Pol'!G88</f>
        <v>0</v>
      </c>
      <c r="J53" s="188"/>
    </row>
    <row r="54" spans="1:10" ht="25.5" customHeight="1" x14ac:dyDescent="0.25">
      <c r="A54" s="166"/>
      <c r="B54" s="169" t="s">
        <v>69</v>
      </c>
      <c r="C54" s="168" t="s">
        <v>70</v>
      </c>
      <c r="D54" s="170"/>
      <c r="E54" s="170"/>
      <c r="F54" s="186" t="s">
        <v>25</v>
      </c>
      <c r="G54" s="187"/>
      <c r="H54" s="187"/>
      <c r="I54" s="188">
        <f>'Rozpočet Pol'!G93</f>
        <v>0</v>
      </c>
      <c r="J54" s="188"/>
    </row>
    <row r="55" spans="1:10" ht="25.5" customHeight="1" x14ac:dyDescent="0.25">
      <c r="A55" s="166"/>
      <c r="B55" s="169" t="s">
        <v>71</v>
      </c>
      <c r="C55" s="168" t="s">
        <v>72</v>
      </c>
      <c r="D55" s="170"/>
      <c r="E55" s="170"/>
      <c r="F55" s="186" t="s">
        <v>25</v>
      </c>
      <c r="G55" s="187"/>
      <c r="H55" s="187"/>
      <c r="I55" s="188">
        <f>'Rozpočet Pol'!G108</f>
        <v>0</v>
      </c>
      <c r="J55" s="188"/>
    </row>
    <row r="56" spans="1:10" ht="25.5" customHeight="1" x14ac:dyDescent="0.25">
      <c r="A56" s="166"/>
      <c r="B56" s="169" t="s">
        <v>73</v>
      </c>
      <c r="C56" s="168" t="s">
        <v>26</v>
      </c>
      <c r="D56" s="170"/>
      <c r="E56" s="170"/>
      <c r="F56" s="186" t="s">
        <v>73</v>
      </c>
      <c r="G56" s="187"/>
      <c r="H56" s="187"/>
      <c r="I56" s="188">
        <f>'Rozpočet Pol'!G115</f>
        <v>0</v>
      </c>
      <c r="J56" s="188"/>
    </row>
    <row r="57" spans="1:10" ht="25.5" customHeight="1" x14ac:dyDescent="0.25">
      <c r="A57" s="166"/>
      <c r="B57" s="180" t="s">
        <v>74</v>
      </c>
      <c r="C57" s="181"/>
      <c r="D57" s="182"/>
      <c r="E57" s="182"/>
      <c r="F57" s="189" t="s">
        <v>23</v>
      </c>
      <c r="G57" s="190"/>
      <c r="H57" s="190"/>
      <c r="I57" s="191">
        <f>'Rozpočet Pol'!G120</f>
        <v>0</v>
      </c>
      <c r="J57" s="191"/>
    </row>
    <row r="58" spans="1:10" ht="25.5" customHeight="1" x14ac:dyDescent="0.25">
      <c r="A58" s="167"/>
      <c r="B58" s="173" t="s">
        <v>1</v>
      </c>
      <c r="C58" s="173"/>
      <c r="D58" s="174"/>
      <c r="E58" s="174"/>
      <c r="F58" s="192"/>
      <c r="G58" s="193"/>
      <c r="H58" s="193"/>
      <c r="I58" s="194">
        <f>SUM(I50:I57)</f>
        <v>0</v>
      </c>
      <c r="J58" s="194"/>
    </row>
    <row r="59" spans="1:10" x14ac:dyDescent="0.25">
      <c r="F59" s="195"/>
      <c r="G59" s="129"/>
      <c r="H59" s="195"/>
      <c r="I59" s="129"/>
      <c r="J59" s="129"/>
    </row>
    <row r="60" spans="1:10" x14ac:dyDescent="0.25">
      <c r="F60" s="195"/>
      <c r="G60" s="129"/>
      <c r="H60" s="195"/>
      <c r="I60" s="129"/>
      <c r="J60" s="129"/>
    </row>
    <row r="61" spans="1:10" x14ac:dyDescent="0.25">
      <c r="F61" s="195"/>
      <c r="G61" s="129"/>
      <c r="H61" s="195"/>
      <c r="I61" s="129"/>
      <c r="J6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59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31E1E-7F94-405D-80C5-33D9C7AE95B6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89431-DBC3-442B-A6C0-6D3E925C6102}">
  <sheetPr>
    <outlinePr summaryBelow="0"/>
  </sheetPr>
  <dimension ref="A1:BH133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198" t="s">
        <v>6</v>
      </c>
      <c r="B1" s="198"/>
      <c r="C1" s="198"/>
      <c r="D1" s="198"/>
      <c r="E1" s="198"/>
      <c r="F1" s="198"/>
      <c r="G1" s="198"/>
      <c r="AE1" t="s">
        <v>77</v>
      </c>
    </row>
    <row r="2" spans="1:60" ht="25.05" customHeight="1" x14ac:dyDescent="0.25">
      <c r="A2" s="205" t="s">
        <v>76</v>
      </c>
      <c r="B2" s="199"/>
      <c r="C2" s="200" t="s">
        <v>45</v>
      </c>
      <c r="D2" s="201"/>
      <c r="E2" s="201"/>
      <c r="F2" s="201"/>
      <c r="G2" s="207"/>
      <c r="AE2" t="s">
        <v>78</v>
      </c>
    </row>
    <row r="3" spans="1:60" ht="25.05" customHeight="1" x14ac:dyDescent="0.25">
      <c r="A3" s="206" t="s">
        <v>7</v>
      </c>
      <c r="B3" s="204"/>
      <c r="C3" s="202" t="s">
        <v>42</v>
      </c>
      <c r="D3" s="203"/>
      <c r="E3" s="203"/>
      <c r="F3" s="203"/>
      <c r="G3" s="208"/>
      <c r="AE3" t="s">
        <v>79</v>
      </c>
    </row>
    <row r="4" spans="1:60" ht="25.05" hidden="1" customHeight="1" x14ac:dyDescent="0.25">
      <c r="A4" s="206" t="s">
        <v>8</v>
      </c>
      <c r="B4" s="204"/>
      <c r="C4" s="202"/>
      <c r="D4" s="203"/>
      <c r="E4" s="203"/>
      <c r="F4" s="203"/>
      <c r="G4" s="208"/>
      <c r="AE4" t="s">
        <v>80</v>
      </c>
    </row>
    <row r="5" spans="1:60" hidden="1" x14ac:dyDescent="0.25">
      <c r="A5" s="209" t="s">
        <v>81</v>
      </c>
      <c r="B5" s="210"/>
      <c r="C5" s="211"/>
      <c r="D5" s="212"/>
      <c r="E5" s="212"/>
      <c r="F5" s="212"/>
      <c r="G5" s="213"/>
      <c r="AE5" t="s">
        <v>82</v>
      </c>
    </row>
    <row r="7" spans="1:60" ht="39.6" x14ac:dyDescent="0.25">
      <c r="A7" s="218" t="s">
        <v>83</v>
      </c>
      <c r="B7" s="219" t="s">
        <v>84</v>
      </c>
      <c r="C7" s="219" t="s">
        <v>85</v>
      </c>
      <c r="D7" s="218" t="s">
        <v>86</v>
      </c>
      <c r="E7" s="218" t="s">
        <v>87</v>
      </c>
      <c r="F7" s="214" t="s">
        <v>88</v>
      </c>
      <c r="G7" s="235" t="s">
        <v>28</v>
      </c>
      <c r="H7" s="236" t="s">
        <v>29</v>
      </c>
      <c r="I7" s="236" t="s">
        <v>89</v>
      </c>
      <c r="J7" s="236" t="s">
        <v>30</v>
      </c>
      <c r="K7" s="236" t="s">
        <v>90</v>
      </c>
      <c r="L7" s="236" t="s">
        <v>91</v>
      </c>
      <c r="M7" s="236" t="s">
        <v>92</v>
      </c>
      <c r="N7" s="236" t="s">
        <v>93</v>
      </c>
      <c r="O7" s="236" t="s">
        <v>94</v>
      </c>
      <c r="P7" s="236" t="s">
        <v>95</v>
      </c>
      <c r="Q7" s="236" t="s">
        <v>96</v>
      </c>
      <c r="R7" s="236" t="s">
        <v>97</v>
      </c>
      <c r="S7" s="236" t="s">
        <v>98</v>
      </c>
      <c r="T7" s="236" t="s">
        <v>99</v>
      </c>
      <c r="U7" s="221" t="s">
        <v>100</v>
      </c>
    </row>
    <row r="8" spans="1:60" x14ac:dyDescent="0.25">
      <c r="A8" s="237" t="s">
        <v>101</v>
      </c>
      <c r="B8" s="238" t="s">
        <v>61</v>
      </c>
      <c r="C8" s="239" t="s">
        <v>62</v>
      </c>
      <c r="D8" s="240"/>
      <c r="E8" s="241"/>
      <c r="F8" s="242"/>
      <c r="G8" s="242">
        <f>SUMIF(AE9:AE9,"&lt;&gt;NOR",G9:G9)</f>
        <v>0</v>
      </c>
      <c r="H8" s="242"/>
      <c r="I8" s="242">
        <f>SUM(I9:I9)</f>
        <v>0</v>
      </c>
      <c r="J8" s="242"/>
      <c r="K8" s="242">
        <f>SUM(K9:K9)</f>
        <v>0</v>
      </c>
      <c r="L8" s="242"/>
      <c r="M8" s="242">
        <f>SUM(M9:M9)</f>
        <v>0</v>
      </c>
      <c r="N8" s="220"/>
      <c r="O8" s="220">
        <f>SUM(O9:O9)</f>
        <v>0</v>
      </c>
      <c r="P8" s="220"/>
      <c r="Q8" s="220">
        <f>SUM(Q9:Q9)</f>
        <v>0</v>
      </c>
      <c r="R8" s="220"/>
      <c r="S8" s="220"/>
      <c r="T8" s="237"/>
      <c r="U8" s="220">
        <f>SUM(U9:U9)</f>
        <v>40</v>
      </c>
      <c r="AE8" t="s">
        <v>102</v>
      </c>
    </row>
    <row r="9" spans="1:60" ht="20.399999999999999" outlineLevel="1" x14ac:dyDescent="0.25">
      <c r="A9" s="216">
        <v>1</v>
      </c>
      <c r="B9" s="222" t="s">
        <v>103</v>
      </c>
      <c r="C9" s="265" t="s">
        <v>104</v>
      </c>
      <c r="D9" s="224" t="s">
        <v>105</v>
      </c>
      <c r="E9" s="230">
        <v>40</v>
      </c>
      <c r="F9" s="232">
        <f>H9+J9</f>
        <v>0</v>
      </c>
      <c r="G9" s="233">
        <f>ROUND(E9*F9,2)</f>
        <v>0</v>
      </c>
      <c r="H9" s="233"/>
      <c r="I9" s="233">
        <f>ROUND(E9*H9,2)</f>
        <v>0</v>
      </c>
      <c r="J9" s="233"/>
      <c r="K9" s="233">
        <f>ROUND(E9*J9,2)</f>
        <v>0</v>
      </c>
      <c r="L9" s="233">
        <v>0</v>
      </c>
      <c r="M9" s="233">
        <f>G9*(1+L9/100)</f>
        <v>0</v>
      </c>
      <c r="N9" s="225">
        <v>0</v>
      </c>
      <c r="O9" s="225">
        <f>ROUND(E9*N9,5)</f>
        <v>0</v>
      </c>
      <c r="P9" s="225">
        <v>0</v>
      </c>
      <c r="Q9" s="225">
        <f>ROUND(E9*P9,5)</f>
        <v>0</v>
      </c>
      <c r="R9" s="225"/>
      <c r="S9" s="225"/>
      <c r="T9" s="226">
        <v>1</v>
      </c>
      <c r="U9" s="225">
        <f>ROUND(E9*T9,2)</f>
        <v>40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106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5">
      <c r="A10" s="217" t="s">
        <v>101</v>
      </c>
      <c r="B10" s="223" t="s">
        <v>63</v>
      </c>
      <c r="C10" s="266" t="s">
        <v>64</v>
      </c>
      <c r="D10" s="227"/>
      <c r="E10" s="231"/>
      <c r="F10" s="234"/>
      <c r="G10" s="234">
        <f>SUMIF(AE11:AE12,"&lt;&gt;NOR",G11:G12)</f>
        <v>0</v>
      </c>
      <c r="H10" s="234"/>
      <c r="I10" s="234">
        <f>SUM(I11:I12)</f>
        <v>0</v>
      </c>
      <c r="J10" s="234"/>
      <c r="K10" s="234">
        <f>SUM(K11:K12)</f>
        <v>0</v>
      </c>
      <c r="L10" s="234"/>
      <c r="M10" s="234">
        <f>SUM(M11:M12)</f>
        <v>0</v>
      </c>
      <c r="N10" s="228"/>
      <c r="O10" s="228">
        <f>SUM(O11:O12)</f>
        <v>3.5700000000000003E-3</v>
      </c>
      <c r="P10" s="228"/>
      <c r="Q10" s="228">
        <f>SUM(Q11:Q12)</f>
        <v>2.5439999999999997E-2</v>
      </c>
      <c r="R10" s="228"/>
      <c r="S10" s="228"/>
      <c r="T10" s="229"/>
      <c r="U10" s="228">
        <f>SUM(U11:U12)</f>
        <v>16.600000000000001</v>
      </c>
      <c r="AE10" t="s">
        <v>102</v>
      </c>
    </row>
    <row r="11" spans="1:60" outlineLevel="1" x14ac:dyDescent="0.25">
      <c r="A11" s="216">
        <v>2</v>
      </c>
      <c r="B11" s="222" t="s">
        <v>107</v>
      </c>
      <c r="C11" s="265" t="s">
        <v>108</v>
      </c>
      <c r="D11" s="224" t="s">
        <v>109</v>
      </c>
      <c r="E11" s="230">
        <v>5</v>
      </c>
      <c r="F11" s="232">
        <f>H11+J11</f>
        <v>0</v>
      </c>
      <c r="G11" s="233">
        <f>ROUND(E11*F11,2)</f>
        <v>0</v>
      </c>
      <c r="H11" s="233"/>
      <c r="I11" s="233">
        <f>ROUND(E11*H11,2)</f>
        <v>0</v>
      </c>
      <c r="J11" s="233"/>
      <c r="K11" s="233">
        <f>ROUND(E11*J11,2)</f>
        <v>0</v>
      </c>
      <c r="L11" s="233">
        <v>0</v>
      </c>
      <c r="M11" s="233">
        <f>G11*(1+L11/100)</f>
        <v>0</v>
      </c>
      <c r="N11" s="225">
        <v>1.1E-4</v>
      </c>
      <c r="O11" s="225">
        <f>ROUND(E11*N11,5)</f>
        <v>5.5000000000000003E-4</v>
      </c>
      <c r="P11" s="225">
        <v>2.2599999999999999E-3</v>
      </c>
      <c r="Q11" s="225">
        <f>ROUND(E11*P11,5)</f>
        <v>1.1299999999999999E-2</v>
      </c>
      <c r="R11" s="225"/>
      <c r="S11" s="225"/>
      <c r="T11" s="226">
        <v>2.2999999999999998</v>
      </c>
      <c r="U11" s="225">
        <f>ROUND(E11*T11,2)</f>
        <v>11.5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106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16">
        <v>3</v>
      </c>
      <c r="B12" s="222" t="s">
        <v>110</v>
      </c>
      <c r="C12" s="265" t="s">
        <v>111</v>
      </c>
      <c r="D12" s="224" t="s">
        <v>109</v>
      </c>
      <c r="E12" s="230">
        <v>2</v>
      </c>
      <c r="F12" s="232">
        <f>H12+J12</f>
        <v>0</v>
      </c>
      <c r="G12" s="233">
        <f>ROUND(E12*F12,2)</f>
        <v>0</v>
      </c>
      <c r="H12" s="233"/>
      <c r="I12" s="233">
        <f>ROUND(E12*H12,2)</f>
        <v>0</v>
      </c>
      <c r="J12" s="233"/>
      <c r="K12" s="233">
        <f>ROUND(E12*J12,2)</f>
        <v>0</v>
      </c>
      <c r="L12" s="233">
        <v>0</v>
      </c>
      <c r="M12" s="233">
        <f>G12*(1+L12/100)</f>
        <v>0</v>
      </c>
      <c r="N12" s="225">
        <v>1.5100000000000001E-3</v>
      </c>
      <c r="O12" s="225">
        <f>ROUND(E12*N12,5)</f>
        <v>3.0200000000000001E-3</v>
      </c>
      <c r="P12" s="225">
        <v>7.0699999999999999E-3</v>
      </c>
      <c r="Q12" s="225">
        <f>ROUND(E12*P12,5)</f>
        <v>1.414E-2</v>
      </c>
      <c r="R12" s="225"/>
      <c r="S12" s="225"/>
      <c r="T12" s="226">
        <v>2.5499999999999998</v>
      </c>
      <c r="U12" s="225">
        <f>ROUND(E12*T12,2)</f>
        <v>5.0999999999999996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106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5">
      <c r="A13" s="217" t="s">
        <v>101</v>
      </c>
      <c r="B13" s="223" t="s">
        <v>65</v>
      </c>
      <c r="C13" s="266" t="s">
        <v>66</v>
      </c>
      <c r="D13" s="227"/>
      <c r="E13" s="231"/>
      <c r="F13" s="234"/>
      <c r="G13" s="234">
        <f>SUMIF(AE14:AE87,"&lt;&gt;NOR",G14:G87)</f>
        <v>0</v>
      </c>
      <c r="H13" s="234"/>
      <c r="I13" s="234">
        <f>SUM(I14:I87)</f>
        <v>0</v>
      </c>
      <c r="J13" s="234"/>
      <c r="K13" s="234">
        <f>SUM(K14:K87)</f>
        <v>0</v>
      </c>
      <c r="L13" s="234"/>
      <c r="M13" s="234">
        <f>SUM(M14:M87)</f>
        <v>0</v>
      </c>
      <c r="N13" s="228"/>
      <c r="O13" s="228">
        <f>SUM(O14:O87)</f>
        <v>3.0760399999999994</v>
      </c>
      <c r="P13" s="228"/>
      <c r="Q13" s="228">
        <f>SUM(Q14:Q87)</f>
        <v>4.3499999999999997E-3</v>
      </c>
      <c r="R13" s="228"/>
      <c r="S13" s="228"/>
      <c r="T13" s="229"/>
      <c r="U13" s="228">
        <f>SUM(U14:U87)</f>
        <v>1148.5000000000002</v>
      </c>
      <c r="AE13" t="s">
        <v>102</v>
      </c>
    </row>
    <row r="14" spans="1:60" ht="20.399999999999999" outlineLevel="1" x14ac:dyDescent="0.25">
      <c r="A14" s="216">
        <v>4</v>
      </c>
      <c r="B14" s="222" t="s">
        <v>112</v>
      </c>
      <c r="C14" s="265" t="s">
        <v>113</v>
      </c>
      <c r="D14" s="224" t="s">
        <v>114</v>
      </c>
      <c r="E14" s="230">
        <v>500</v>
      </c>
      <c r="F14" s="232">
        <f>H14+J14</f>
        <v>0</v>
      </c>
      <c r="G14" s="233">
        <f>ROUND(E14*F14,2)</f>
        <v>0</v>
      </c>
      <c r="H14" s="233"/>
      <c r="I14" s="233">
        <f>ROUND(E14*H14,2)</f>
        <v>0</v>
      </c>
      <c r="J14" s="233"/>
      <c r="K14" s="233">
        <f>ROUND(E14*J14,2)</f>
        <v>0</v>
      </c>
      <c r="L14" s="233">
        <v>0</v>
      </c>
      <c r="M14" s="233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0.06</v>
      </c>
      <c r="U14" s="225">
        <f>ROUND(E14*T14,2)</f>
        <v>30</v>
      </c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106</v>
      </c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0.399999999999999" outlineLevel="1" x14ac:dyDescent="0.25">
      <c r="A15" s="216">
        <v>5</v>
      </c>
      <c r="B15" s="222" t="s">
        <v>115</v>
      </c>
      <c r="C15" s="265" t="s">
        <v>116</v>
      </c>
      <c r="D15" s="224" t="s">
        <v>109</v>
      </c>
      <c r="E15" s="230">
        <v>120</v>
      </c>
      <c r="F15" s="232">
        <f>H15+J15</f>
        <v>0</v>
      </c>
      <c r="G15" s="233">
        <f>ROUND(E15*F15,2)</f>
        <v>0</v>
      </c>
      <c r="H15" s="233"/>
      <c r="I15" s="233">
        <f>ROUND(E15*H15,2)</f>
        <v>0</v>
      </c>
      <c r="J15" s="233"/>
      <c r="K15" s="233">
        <f>ROUND(E15*J15,2)</f>
        <v>0</v>
      </c>
      <c r="L15" s="233">
        <v>0</v>
      </c>
      <c r="M15" s="233">
        <f>G15*(1+L15/100)</f>
        <v>0</v>
      </c>
      <c r="N15" s="225">
        <v>5.0000000000000002E-5</v>
      </c>
      <c r="O15" s="225">
        <f>ROUND(E15*N15,5)</f>
        <v>6.0000000000000001E-3</v>
      </c>
      <c r="P15" s="225">
        <v>0</v>
      </c>
      <c r="Q15" s="225">
        <f>ROUND(E15*P15,5)</f>
        <v>0</v>
      </c>
      <c r="R15" s="225"/>
      <c r="S15" s="225"/>
      <c r="T15" s="226">
        <v>7.8E-2</v>
      </c>
      <c r="U15" s="225">
        <f>ROUND(E15*T15,2)</f>
        <v>9.36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106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0.399999999999999" outlineLevel="1" x14ac:dyDescent="0.25">
      <c r="A16" s="216">
        <v>6</v>
      </c>
      <c r="B16" s="222" t="s">
        <v>117</v>
      </c>
      <c r="C16" s="265" t="s">
        <v>118</v>
      </c>
      <c r="D16" s="224" t="s">
        <v>109</v>
      </c>
      <c r="E16" s="230">
        <v>80</v>
      </c>
      <c r="F16" s="232">
        <f>H16+J16</f>
        <v>0</v>
      </c>
      <c r="G16" s="233">
        <f>ROUND(E16*F16,2)</f>
        <v>0</v>
      </c>
      <c r="H16" s="233"/>
      <c r="I16" s="233">
        <f>ROUND(E16*H16,2)</f>
        <v>0</v>
      </c>
      <c r="J16" s="233"/>
      <c r="K16" s="233">
        <f>ROUND(E16*J16,2)</f>
        <v>0</v>
      </c>
      <c r="L16" s="233">
        <v>0</v>
      </c>
      <c r="M16" s="233">
        <f>G16*(1+L16/100)</f>
        <v>0</v>
      </c>
      <c r="N16" s="225">
        <v>2.9E-4</v>
      </c>
      <c r="O16" s="225">
        <f>ROUND(E16*N16,5)</f>
        <v>2.3199999999999998E-2</v>
      </c>
      <c r="P16" s="225">
        <v>0</v>
      </c>
      <c r="Q16" s="225">
        <f>ROUND(E16*P16,5)</f>
        <v>0</v>
      </c>
      <c r="R16" s="225"/>
      <c r="S16" s="225"/>
      <c r="T16" s="226">
        <v>9.9000000000000005E-2</v>
      </c>
      <c r="U16" s="225">
        <f>ROUND(E16*T16,2)</f>
        <v>7.92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106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0.399999999999999" outlineLevel="1" x14ac:dyDescent="0.25">
      <c r="A17" s="216">
        <v>7</v>
      </c>
      <c r="B17" s="222" t="s">
        <v>119</v>
      </c>
      <c r="C17" s="265" t="s">
        <v>120</v>
      </c>
      <c r="D17" s="224" t="s">
        <v>109</v>
      </c>
      <c r="E17" s="230">
        <v>160</v>
      </c>
      <c r="F17" s="232">
        <f>H17+J17</f>
        <v>0</v>
      </c>
      <c r="G17" s="233">
        <f>ROUND(E17*F17,2)</f>
        <v>0</v>
      </c>
      <c r="H17" s="233"/>
      <c r="I17" s="233">
        <f>ROUND(E17*H17,2)</f>
        <v>0</v>
      </c>
      <c r="J17" s="233"/>
      <c r="K17" s="233">
        <f>ROUND(E17*J17,2)</f>
        <v>0</v>
      </c>
      <c r="L17" s="233">
        <v>0</v>
      </c>
      <c r="M17" s="233">
        <f>G17*(1+L17/100)</f>
        <v>0</v>
      </c>
      <c r="N17" s="225">
        <v>1.7000000000000001E-4</v>
      </c>
      <c r="O17" s="225">
        <f>ROUND(E17*N17,5)</f>
        <v>2.7199999999999998E-2</v>
      </c>
      <c r="P17" s="225">
        <v>0</v>
      </c>
      <c r="Q17" s="225">
        <f>ROUND(E17*P17,5)</f>
        <v>0</v>
      </c>
      <c r="R17" s="225"/>
      <c r="S17" s="225"/>
      <c r="T17" s="226">
        <v>8.6499999999999994E-2</v>
      </c>
      <c r="U17" s="225">
        <f>ROUND(E17*T17,2)</f>
        <v>13.84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106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0.399999999999999" outlineLevel="1" x14ac:dyDescent="0.25">
      <c r="A18" s="216">
        <v>8</v>
      </c>
      <c r="B18" s="222" t="s">
        <v>121</v>
      </c>
      <c r="C18" s="265" t="s">
        <v>122</v>
      </c>
      <c r="D18" s="224" t="s">
        <v>109</v>
      </c>
      <c r="E18" s="230">
        <v>180</v>
      </c>
      <c r="F18" s="232">
        <f>H18+J18</f>
        <v>0</v>
      </c>
      <c r="G18" s="233">
        <f>ROUND(E18*F18,2)</f>
        <v>0</v>
      </c>
      <c r="H18" s="233"/>
      <c r="I18" s="233">
        <f>ROUND(E18*H18,2)</f>
        <v>0</v>
      </c>
      <c r="J18" s="233"/>
      <c r="K18" s="233">
        <f>ROUND(E18*J18,2)</f>
        <v>0</v>
      </c>
      <c r="L18" s="233">
        <v>0</v>
      </c>
      <c r="M18" s="233">
        <f>G18*(1+L18/100)</f>
        <v>0</v>
      </c>
      <c r="N18" s="225">
        <v>9.3000000000000005E-4</v>
      </c>
      <c r="O18" s="225">
        <f>ROUND(E18*N18,5)</f>
        <v>0.16739999999999999</v>
      </c>
      <c r="P18" s="225">
        <v>0</v>
      </c>
      <c r="Q18" s="225">
        <f>ROUND(E18*P18,5)</f>
        <v>0</v>
      </c>
      <c r="R18" s="225"/>
      <c r="S18" s="225"/>
      <c r="T18" s="226">
        <v>0.44</v>
      </c>
      <c r="U18" s="225">
        <f>ROUND(E18*T18,2)</f>
        <v>79.2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106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16">
        <v>9</v>
      </c>
      <c r="B19" s="222" t="s">
        <v>123</v>
      </c>
      <c r="C19" s="265" t="s">
        <v>124</v>
      </c>
      <c r="D19" s="224" t="s">
        <v>125</v>
      </c>
      <c r="E19" s="230">
        <v>1.5</v>
      </c>
      <c r="F19" s="232">
        <f>H19+J19</f>
        <v>0</v>
      </c>
      <c r="G19" s="233">
        <f>ROUND(E19*F19,2)</f>
        <v>0</v>
      </c>
      <c r="H19" s="233"/>
      <c r="I19" s="233">
        <f>ROUND(E19*H19,2)</f>
        <v>0</v>
      </c>
      <c r="J19" s="233"/>
      <c r="K19" s="233">
        <f>ROUND(E19*J19,2)</f>
        <v>0</v>
      </c>
      <c r="L19" s="233">
        <v>0</v>
      </c>
      <c r="M19" s="233">
        <f>G19*(1+L19/100)</f>
        <v>0</v>
      </c>
      <c r="N19" s="225">
        <v>0</v>
      </c>
      <c r="O19" s="225">
        <f>ROUND(E19*N19,5)</f>
        <v>0</v>
      </c>
      <c r="P19" s="225">
        <v>0</v>
      </c>
      <c r="Q19" s="225">
        <f>ROUND(E19*P19,5)</f>
        <v>0</v>
      </c>
      <c r="R19" s="225"/>
      <c r="S19" s="225"/>
      <c r="T19" s="226">
        <v>24.6675</v>
      </c>
      <c r="U19" s="225">
        <f>ROUND(E19*T19,2)</f>
        <v>37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106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16">
        <v>10</v>
      </c>
      <c r="B20" s="222" t="s">
        <v>126</v>
      </c>
      <c r="C20" s="265" t="s">
        <v>127</v>
      </c>
      <c r="D20" s="224" t="s">
        <v>125</v>
      </c>
      <c r="E20" s="230">
        <v>0.8</v>
      </c>
      <c r="F20" s="232">
        <f>H20+J20</f>
        <v>0</v>
      </c>
      <c r="G20" s="233">
        <f>ROUND(E20*F20,2)</f>
        <v>0</v>
      </c>
      <c r="H20" s="233"/>
      <c r="I20" s="233">
        <f>ROUND(E20*H20,2)</f>
        <v>0</v>
      </c>
      <c r="J20" s="233"/>
      <c r="K20" s="233">
        <f>ROUND(E20*J20,2)</f>
        <v>0</v>
      </c>
      <c r="L20" s="233">
        <v>0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28.04083</v>
      </c>
      <c r="U20" s="225">
        <f>ROUND(E20*T20,2)</f>
        <v>22.43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106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16">
        <v>11</v>
      </c>
      <c r="B21" s="222" t="s">
        <v>128</v>
      </c>
      <c r="C21" s="265" t="s">
        <v>129</v>
      </c>
      <c r="D21" s="224" t="s">
        <v>114</v>
      </c>
      <c r="E21" s="230">
        <v>260</v>
      </c>
      <c r="F21" s="232">
        <f>H21+J21</f>
        <v>0</v>
      </c>
      <c r="G21" s="233">
        <f>ROUND(E21*F21,2)</f>
        <v>0</v>
      </c>
      <c r="H21" s="233"/>
      <c r="I21" s="233">
        <f>ROUND(E21*H21,2)</f>
        <v>0</v>
      </c>
      <c r="J21" s="233"/>
      <c r="K21" s="233">
        <f>ROUND(E21*J21,2)</f>
        <v>0</v>
      </c>
      <c r="L21" s="233">
        <v>0</v>
      </c>
      <c r="M21" s="233">
        <f>G21*(1+L21/100)</f>
        <v>0</v>
      </c>
      <c r="N21" s="225">
        <v>0</v>
      </c>
      <c r="O21" s="225">
        <f>ROUND(E21*N21,5)</f>
        <v>0</v>
      </c>
      <c r="P21" s="225">
        <v>0</v>
      </c>
      <c r="Q21" s="225">
        <f>ROUND(E21*P21,5)</f>
        <v>0</v>
      </c>
      <c r="R21" s="225"/>
      <c r="S21" s="225"/>
      <c r="T21" s="226">
        <v>5.0500000000000003E-2</v>
      </c>
      <c r="U21" s="225">
        <f>ROUND(E21*T21,2)</f>
        <v>13.13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106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16">
        <v>12</v>
      </c>
      <c r="B22" s="222" t="s">
        <v>130</v>
      </c>
      <c r="C22" s="265" t="s">
        <v>131</v>
      </c>
      <c r="D22" s="224" t="s">
        <v>114</v>
      </c>
      <c r="E22" s="230">
        <v>40</v>
      </c>
      <c r="F22" s="232">
        <f>H22+J22</f>
        <v>0</v>
      </c>
      <c r="G22" s="233">
        <f>ROUND(E22*F22,2)</f>
        <v>0</v>
      </c>
      <c r="H22" s="233"/>
      <c r="I22" s="233">
        <f>ROUND(E22*H22,2)</f>
        <v>0</v>
      </c>
      <c r="J22" s="233"/>
      <c r="K22" s="233">
        <f>ROUND(E22*J22,2)</f>
        <v>0</v>
      </c>
      <c r="L22" s="233">
        <v>0</v>
      </c>
      <c r="M22" s="233">
        <f>G22*(1+L22/100)</f>
        <v>0</v>
      </c>
      <c r="N22" s="225">
        <v>0</v>
      </c>
      <c r="O22" s="225">
        <f>ROUND(E22*N22,5)</f>
        <v>0</v>
      </c>
      <c r="P22" s="225">
        <v>0</v>
      </c>
      <c r="Q22" s="225">
        <f>ROUND(E22*P22,5)</f>
        <v>0</v>
      </c>
      <c r="R22" s="225"/>
      <c r="S22" s="225"/>
      <c r="T22" s="226">
        <v>0.06</v>
      </c>
      <c r="U22" s="225">
        <f>ROUND(E22*T22,2)</f>
        <v>2.4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106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5">
      <c r="A23" s="216">
        <v>13</v>
      </c>
      <c r="B23" s="222" t="s">
        <v>132</v>
      </c>
      <c r="C23" s="265" t="s">
        <v>133</v>
      </c>
      <c r="D23" s="224" t="s">
        <v>114</v>
      </c>
      <c r="E23" s="230">
        <v>40</v>
      </c>
      <c r="F23" s="232">
        <f>H23+J23</f>
        <v>0</v>
      </c>
      <c r="G23" s="233">
        <f>ROUND(E23*F23,2)</f>
        <v>0</v>
      </c>
      <c r="H23" s="233"/>
      <c r="I23" s="233">
        <f>ROUND(E23*H23,2)</f>
        <v>0</v>
      </c>
      <c r="J23" s="233"/>
      <c r="K23" s="233">
        <f>ROUND(E23*J23,2)</f>
        <v>0</v>
      </c>
      <c r="L23" s="233">
        <v>0</v>
      </c>
      <c r="M23" s="233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8.2170000000000007E-2</v>
      </c>
      <c r="U23" s="225">
        <f>ROUND(E23*T23,2)</f>
        <v>3.29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106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16">
        <v>14</v>
      </c>
      <c r="B24" s="222" t="s">
        <v>134</v>
      </c>
      <c r="C24" s="265" t="s">
        <v>135</v>
      </c>
      <c r="D24" s="224" t="s">
        <v>114</v>
      </c>
      <c r="E24" s="230">
        <v>6</v>
      </c>
      <c r="F24" s="232">
        <f>H24+J24</f>
        <v>0</v>
      </c>
      <c r="G24" s="233">
        <f>ROUND(E24*F24,2)</f>
        <v>0</v>
      </c>
      <c r="H24" s="233"/>
      <c r="I24" s="233">
        <f>ROUND(E24*H24,2)</f>
        <v>0</v>
      </c>
      <c r="J24" s="233"/>
      <c r="K24" s="233">
        <f>ROUND(E24*J24,2)</f>
        <v>0</v>
      </c>
      <c r="L24" s="233">
        <v>0</v>
      </c>
      <c r="M24" s="233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1.60233</v>
      </c>
      <c r="U24" s="225">
        <f>ROUND(E24*T24,2)</f>
        <v>9.61</v>
      </c>
      <c r="V24" s="215"/>
      <c r="W24" s="215"/>
      <c r="X24" s="215"/>
      <c r="Y24" s="215"/>
      <c r="Z24" s="215"/>
      <c r="AA24" s="215"/>
      <c r="AB24" s="215"/>
      <c r="AC24" s="215"/>
      <c r="AD24" s="215"/>
      <c r="AE24" s="215" t="s">
        <v>106</v>
      </c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0.399999999999999" outlineLevel="1" x14ac:dyDescent="0.25">
      <c r="A25" s="216">
        <v>15</v>
      </c>
      <c r="B25" s="222" t="s">
        <v>136</v>
      </c>
      <c r="C25" s="265" t="s">
        <v>137</v>
      </c>
      <c r="D25" s="224" t="s">
        <v>114</v>
      </c>
      <c r="E25" s="230">
        <v>10</v>
      </c>
      <c r="F25" s="232">
        <f>H25+J25</f>
        <v>0</v>
      </c>
      <c r="G25" s="233">
        <f>ROUND(E25*F25,2)</f>
        <v>0</v>
      </c>
      <c r="H25" s="233"/>
      <c r="I25" s="233">
        <f>ROUND(E25*H25,2)</f>
        <v>0</v>
      </c>
      <c r="J25" s="233"/>
      <c r="K25" s="233">
        <f>ROUND(E25*J25,2)</f>
        <v>0</v>
      </c>
      <c r="L25" s="233">
        <v>0</v>
      </c>
      <c r="M25" s="233">
        <f>G25*(1+L25/100)</f>
        <v>0</v>
      </c>
      <c r="N25" s="225">
        <v>0</v>
      </c>
      <c r="O25" s="225">
        <f>ROUND(E25*N25,5)</f>
        <v>0</v>
      </c>
      <c r="P25" s="225">
        <v>0</v>
      </c>
      <c r="Q25" s="225">
        <f>ROUND(E25*P25,5)</f>
        <v>0</v>
      </c>
      <c r="R25" s="225"/>
      <c r="S25" s="225"/>
      <c r="T25" s="226">
        <v>0.18232999999999999</v>
      </c>
      <c r="U25" s="225">
        <f>ROUND(E25*T25,2)</f>
        <v>1.82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106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0.399999999999999" outlineLevel="1" x14ac:dyDescent="0.25">
      <c r="A26" s="216">
        <v>16</v>
      </c>
      <c r="B26" s="222" t="s">
        <v>138</v>
      </c>
      <c r="C26" s="265" t="s">
        <v>139</v>
      </c>
      <c r="D26" s="224" t="s">
        <v>114</v>
      </c>
      <c r="E26" s="230">
        <v>180</v>
      </c>
      <c r="F26" s="232">
        <f>H26+J26</f>
        <v>0</v>
      </c>
      <c r="G26" s="233">
        <f>ROUND(E26*F26,2)</f>
        <v>0</v>
      </c>
      <c r="H26" s="233"/>
      <c r="I26" s="233">
        <f>ROUND(E26*H26,2)</f>
        <v>0</v>
      </c>
      <c r="J26" s="233"/>
      <c r="K26" s="233">
        <f>ROUND(E26*J26,2)</f>
        <v>0</v>
      </c>
      <c r="L26" s="233">
        <v>0</v>
      </c>
      <c r="M26" s="233">
        <f>G26*(1+L26/100)</f>
        <v>0</v>
      </c>
      <c r="N26" s="225">
        <v>2.0000000000000002E-5</v>
      </c>
      <c r="O26" s="225">
        <f>ROUND(E26*N26,5)</f>
        <v>3.5999999999999999E-3</v>
      </c>
      <c r="P26" s="225">
        <v>0</v>
      </c>
      <c r="Q26" s="225">
        <f>ROUND(E26*P26,5)</f>
        <v>0</v>
      </c>
      <c r="R26" s="225"/>
      <c r="S26" s="225"/>
      <c r="T26" s="226">
        <v>0.14130000000000001</v>
      </c>
      <c r="U26" s="225">
        <f>ROUND(E26*T26,2)</f>
        <v>25.43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106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0.399999999999999" outlineLevel="1" x14ac:dyDescent="0.25">
      <c r="A27" s="216">
        <v>17</v>
      </c>
      <c r="B27" s="222" t="s">
        <v>140</v>
      </c>
      <c r="C27" s="265" t="s">
        <v>141</v>
      </c>
      <c r="D27" s="224" t="s">
        <v>114</v>
      </c>
      <c r="E27" s="230">
        <v>29</v>
      </c>
      <c r="F27" s="232">
        <f>H27+J27</f>
        <v>0</v>
      </c>
      <c r="G27" s="233">
        <f>ROUND(E27*F27,2)</f>
        <v>0</v>
      </c>
      <c r="H27" s="233"/>
      <c r="I27" s="233">
        <f>ROUND(E27*H27,2)</f>
        <v>0</v>
      </c>
      <c r="J27" s="233"/>
      <c r="K27" s="233">
        <f>ROUND(E27*J27,2)</f>
        <v>0</v>
      </c>
      <c r="L27" s="233">
        <v>0</v>
      </c>
      <c r="M27" s="233">
        <f>G27*(1+L27/100)</f>
        <v>0</v>
      </c>
      <c r="N27" s="225">
        <v>0</v>
      </c>
      <c r="O27" s="225">
        <f>ROUND(E27*N27,5)</f>
        <v>0</v>
      </c>
      <c r="P27" s="225">
        <v>0</v>
      </c>
      <c r="Q27" s="225">
        <f>ROUND(E27*P27,5)</f>
        <v>0</v>
      </c>
      <c r="R27" s="225"/>
      <c r="S27" s="225"/>
      <c r="T27" s="226">
        <v>0.40083000000000002</v>
      </c>
      <c r="U27" s="225">
        <f>ROUND(E27*T27,2)</f>
        <v>11.62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106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5">
      <c r="A28" s="216">
        <v>18</v>
      </c>
      <c r="B28" s="222" t="s">
        <v>142</v>
      </c>
      <c r="C28" s="265" t="s">
        <v>143</v>
      </c>
      <c r="D28" s="224" t="s">
        <v>114</v>
      </c>
      <c r="E28" s="230">
        <v>44</v>
      </c>
      <c r="F28" s="232">
        <f>H28+J28</f>
        <v>0</v>
      </c>
      <c r="G28" s="233">
        <f>ROUND(E28*F28,2)</f>
        <v>0</v>
      </c>
      <c r="H28" s="233"/>
      <c r="I28" s="233">
        <f>ROUND(E28*H28,2)</f>
        <v>0</v>
      </c>
      <c r="J28" s="233"/>
      <c r="K28" s="233">
        <f>ROUND(E28*J28,2)</f>
        <v>0</v>
      </c>
      <c r="L28" s="233">
        <v>0</v>
      </c>
      <c r="M28" s="233">
        <f>G28*(1+L28/100)</f>
        <v>0</v>
      </c>
      <c r="N28" s="225">
        <v>1.2E-4</v>
      </c>
      <c r="O28" s="225">
        <f>ROUND(E28*N28,5)</f>
        <v>5.28E-3</v>
      </c>
      <c r="P28" s="225">
        <v>0</v>
      </c>
      <c r="Q28" s="225">
        <f>ROUND(E28*P28,5)</f>
        <v>0</v>
      </c>
      <c r="R28" s="225"/>
      <c r="S28" s="225"/>
      <c r="T28" s="226">
        <v>5.5E-2</v>
      </c>
      <c r="U28" s="225">
        <f>ROUND(E28*T28,2)</f>
        <v>2.42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106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ht="20.399999999999999" outlineLevel="1" x14ac:dyDescent="0.25">
      <c r="A29" s="216">
        <v>19</v>
      </c>
      <c r="B29" s="222" t="s">
        <v>144</v>
      </c>
      <c r="C29" s="265" t="s">
        <v>145</v>
      </c>
      <c r="D29" s="224" t="s">
        <v>114</v>
      </c>
      <c r="E29" s="230">
        <v>88</v>
      </c>
      <c r="F29" s="232">
        <f>H29+J29</f>
        <v>0</v>
      </c>
      <c r="G29" s="233">
        <f>ROUND(E29*F29,2)</f>
        <v>0</v>
      </c>
      <c r="H29" s="233"/>
      <c r="I29" s="233">
        <f>ROUND(E29*H29,2)</f>
        <v>0</v>
      </c>
      <c r="J29" s="233"/>
      <c r="K29" s="233">
        <f>ROUND(E29*J29,2)</f>
        <v>0</v>
      </c>
      <c r="L29" s="233">
        <v>0</v>
      </c>
      <c r="M29" s="233">
        <f>G29*(1+L29/100)</f>
        <v>0</v>
      </c>
      <c r="N29" s="225">
        <v>4.0000000000000003E-5</v>
      </c>
      <c r="O29" s="225">
        <f>ROUND(E29*N29,5)</f>
        <v>3.5200000000000001E-3</v>
      </c>
      <c r="P29" s="225">
        <v>0</v>
      </c>
      <c r="Q29" s="225">
        <f>ROUND(E29*P29,5)</f>
        <v>0</v>
      </c>
      <c r="R29" s="225"/>
      <c r="S29" s="225"/>
      <c r="T29" s="226">
        <v>0.39017000000000002</v>
      </c>
      <c r="U29" s="225">
        <f>ROUND(E29*T29,2)</f>
        <v>34.33</v>
      </c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106</v>
      </c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ht="20.399999999999999" outlineLevel="1" x14ac:dyDescent="0.25">
      <c r="A30" s="216">
        <v>20</v>
      </c>
      <c r="B30" s="222" t="s">
        <v>140</v>
      </c>
      <c r="C30" s="265" t="s">
        <v>146</v>
      </c>
      <c r="D30" s="224" t="s">
        <v>114</v>
      </c>
      <c r="E30" s="230">
        <v>25</v>
      </c>
      <c r="F30" s="232">
        <f>H30+J30</f>
        <v>0</v>
      </c>
      <c r="G30" s="233">
        <f>ROUND(E30*F30,2)</f>
        <v>0</v>
      </c>
      <c r="H30" s="233"/>
      <c r="I30" s="233">
        <f>ROUND(E30*H30,2)</f>
        <v>0</v>
      </c>
      <c r="J30" s="233"/>
      <c r="K30" s="233">
        <f>ROUND(E30*J30,2)</f>
        <v>0</v>
      </c>
      <c r="L30" s="233">
        <v>0</v>
      </c>
      <c r="M30" s="233">
        <f>G30*(1+L30/100)</f>
        <v>0</v>
      </c>
      <c r="N30" s="225">
        <v>0</v>
      </c>
      <c r="O30" s="225">
        <f>ROUND(E30*N30,5)</f>
        <v>0</v>
      </c>
      <c r="P30" s="225">
        <v>0</v>
      </c>
      <c r="Q30" s="225">
        <f>ROUND(E30*P30,5)</f>
        <v>0</v>
      </c>
      <c r="R30" s="225"/>
      <c r="S30" s="225"/>
      <c r="T30" s="226">
        <v>0.40083000000000002</v>
      </c>
      <c r="U30" s="225">
        <f>ROUND(E30*T30,2)</f>
        <v>10.02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106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0.399999999999999" outlineLevel="1" x14ac:dyDescent="0.25">
      <c r="A31" s="216">
        <v>21</v>
      </c>
      <c r="B31" s="222" t="s">
        <v>147</v>
      </c>
      <c r="C31" s="265" t="s">
        <v>148</v>
      </c>
      <c r="D31" s="224" t="s">
        <v>114</v>
      </c>
      <c r="E31" s="230">
        <v>30</v>
      </c>
      <c r="F31" s="232">
        <f>H31+J31</f>
        <v>0</v>
      </c>
      <c r="G31" s="233">
        <f>ROUND(E31*F31,2)</f>
        <v>0</v>
      </c>
      <c r="H31" s="233"/>
      <c r="I31" s="233">
        <f>ROUND(E31*H31,2)</f>
        <v>0</v>
      </c>
      <c r="J31" s="233"/>
      <c r="K31" s="233">
        <f>ROUND(E31*J31,2)</f>
        <v>0</v>
      </c>
      <c r="L31" s="233">
        <v>0</v>
      </c>
      <c r="M31" s="233">
        <f>G31*(1+L31/100)</f>
        <v>0</v>
      </c>
      <c r="N31" s="225">
        <v>3.2000000000000003E-4</v>
      </c>
      <c r="O31" s="225">
        <f>ROUND(E31*N31,5)</f>
        <v>9.5999999999999992E-3</v>
      </c>
      <c r="P31" s="225">
        <v>0</v>
      </c>
      <c r="Q31" s="225">
        <f>ROUND(E31*P31,5)</f>
        <v>0</v>
      </c>
      <c r="R31" s="225"/>
      <c r="S31" s="225"/>
      <c r="T31" s="226">
        <v>0.67500000000000004</v>
      </c>
      <c r="U31" s="225">
        <f>ROUND(E31*T31,2)</f>
        <v>20.25</v>
      </c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106</v>
      </c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0.399999999999999" outlineLevel="1" x14ac:dyDescent="0.25">
      <c r="A32" s="216">
        <v>22</v>
      </c>
      <c r="B32" s="222" t="s">
        <v>149</v>
      </c>
      <c r="C32" s="265" t="s">
        <v>150</v>
      </c>
      <c r="D32" s="224" t="s">
        <v>114</v>
      </c>
      <c r="E32" s="230">
        <v>26</v>
      </c>
      <c r="F32" s="232">
        <f>H32+J32</f>
        <v>0</v>
      </c>
      <c r="G32" s="233">
        <f>ROUND(E32*F32,2)</f>
        <v>0</v>
      </c>
      <c r="H32" s="233"/>
      <c r="I32" s="233">
        <f>ROUND(E32*H32,2)</f>
        <v>0</v>
      </c>
      <c r="J32" s="233"/>
      <c r="K32" s="233">
        <f>ROUND(E32*J32,2)</f>
        <v>0</v>
      </c>
      <c r="L32" s="233">
        <v>0</v>
      </c>
      <c r="M32" s="233">
        <f>G32*(1+L32/100)</f>
        <v>0</v>
      </c>
      <c r="N32" s="225">
        <v>4.0000000000000003E-5</v>
      </c>
      <c r="O32" s="225">
        <f>ROUND(E32*N32,5)</f>
        <v>1.0399999999999999E-3</v>
      </c>
      <c r="P32" s="225">
        <v>0</v>
      </c>
      <c r="Q32" s="225">
        <f>ROUND(E32*P32,5)</f>
        <v>0</v>
      </c>
      <c r="R32" s="225"/>
      <c r="S32" s="225"/>
      <c r="T32" s="226">
        <v>0.30567</v>
      </c>
      <c r="U32" s="225">
        <f>ROUND(E32*T32,2)</f>
        <v>7.95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106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20.399999999999999" outlineLevel="1" x14ac:dyDescent="0.25">
      <c r="A33" s="216">
        <v>23</v>
      </c>
      <c r="B33" s="222" t="s">
        <v>151</v>
      </c>
      <c r="C33" s="265" t="s">
        <v>152</v>
      </c>
      <c r="D33" s="224" t="s">
        <v>114</v>
      </c>
      <c r="E33" s="230">
        <v>5</v>
      </c>
      <c r="F33" s="232">
        <f>H33+J33</f>
        <v>0</v>
      </c>
      <c r="G33" s="233">
        <f>ROUND(E33*F33,2)</f>
        <v>0</v>
      </c>
      <c r="H33" s="233"/>
      <c r="I33" s="233">
        <f>ROUND(E33*H33,2)</f>
        <v>0</v>
      </c>
      <c r="J33" s="233"/>
      <c r="K33" s="233">
        <f>ROUND(E33*J33,2)</f>
        <v>0</v>
      </c>
      <c r="L33" s="233">
        <v>0</v>
      </c>
      <c r="M33" s="233">
        <f>G33*(1+L33/100)</f>
        <v>0</v>
      </c>
      <c r="N33" s="225">
        <v>4.0000000000000003E-5</v>
      </c>
      <c r="O33" s="225">
        <f>ROUND(E33*N33,5)</f>
        <v>2.0000000000000001E-4</v>
      </c>
      <c r="P33" s="225">
        <v>0</v>
      </c>
      <c r="Q33" s="225">
        <f>ROUND(E33*P33,5)</f>
        <v>0</v>
      </c>
      <c r="R33" s="225"/>
      <c r="S33" s="225"/>
      <c r="T33" s="226">
        <v>0.39</v>
      </c>
      <c r="U33" s="225">
        <f>ROUND(E33*T33,2)</f>
        <v>1.95</v>
      </c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106</v>
      </c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0.399999999999999" outlineLevel="1" x14ac:dyDescent="0.25">
      <c r="A34" s="216">
        <v>24</v>
      </c>
      <c r="B34" s="222" t="s">
        <v>153</v>
      </c>
      <c r="C34" s="265" t="s">
        <v>154</v>
      </c>
      <c r="D34" s="224" t="s">
        <v>114</v>
      </c>
      <c r="E34" s="230">
        <v>7</v>
      </c>
      <c r="F34" s="232">
        <f>H34+J34</f>
        <v>0</v>
      </c>
      <c r="G34" s="233">
        <f>ROUND(E34*F34,2)</f>
        <v>0</v>
      </c>
      <c r="H34" s="233"/>
      <c r="I34" s="233">
        <f>ROUND(E34*H34,2)</f>
        <v>0</v>
      </c>
      <c r="J34" s="233"/>
      <c r="K34" s="233">
        <f>ROUND(E34*J34,2)</f>
        <v>0</v>
      </c>
      <c r="L34" s="233">
        <v>0</v>
      </c>
      <c r="M34" s="233">
        <f>G34*(1+L34/100)</f>
        <v>0</v>
      </c>
      <c r="N34" s="225">
        <v>4.0000000000000003E-5</v>
      </c>
      <c r="O34" s="225">
        <f>ROUND(E34*N34,5)</f>
        <v>2.7999999999999998E-4</v>
      </c>
      <c r="P34" s="225">
        <v>0</v>
      </c>
      <c r="Q34" s="225">
        <f>ROUND(E34*P34,5)</f>
        <v>0</v>
      </c>
      <c r="R34" s="225"/>
      <c r="S34" s="225"/>
      <c r="T34" s="226">
        <v>0.32667000000000002</v>
      </c>
      <c r="U34" s="225">
        <f>ROUND(E34*T34,2)</f>
        <v>2.29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106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ht="20.399999999999999" outlineLevel="1" x14ac:dyDescent="0.25">
      <c r="A35" s="216">
        <v>25</v>
      </c>
      <c r="B35" s="222" t="s">
        <v>155</v>
      </c>
      <c r="C35" s="265" t="s">
        <v>156</v>
      </c>
      <c r="D35" s="224" t="s">
        <v>114</v>
      </c>
      <c r="E35" s="230">
        <v>13</v>
      </c>
      <c r="F35" s="232">
        <f>H35+J35</f>
        <v>0</v>
      </c>
      <c r="G35" s="233">
        <f>ROUND(E35*F35,2)</f>
        <v>0</v>
      </c>
      <c r="H35" s="233"/>
      <c r="I35" s="233">
        <f>ROUND(E35*H35,2)</f>
        <v>0</v>
      </c>
      <c r="J35" s="233"/>
      <c r="K35" s="233">
        <f>ROUND(E35*J35,2)</f>
        <v>0</v>
      </c>
      <c r="L35" s="233">
        <v>0</v>
      </c>
      <c r="M35" s="233">
        <f>G35*(1+L35/100)</f>
        <v>0</v>
      </c>
      <c r="N35" s="225">
        <v>1.1E-4</v>
      </c>
      <c r="O35" s="225">
        <f>ROUND(E35*N35,5)</f>
        <v>1.4300000000000001E-3</v>
      </c>
      <c r="P35" s="225">
        <v>0</v>
      </c>
      <c r="Q35" s="225">
        <f>ROUND(E35*P35,5)</f>
        <v>0</v>
      </c>
      <c r="R35" s="225"/>
      <c r="S35" s="225"/>
      <c r="T35" s="226">
        <v>0.16</v>
      </c>
      <c r="U35" s="225">
        <f>ROUND(E35*T35,2)</f>
        <v>2.08</v>
      </c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106</v>
      </c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0.399999999999999" outlineLevel="1" x14ac:dyDescent="0.25">
      <c r="A36" s="216">
        <v>26</v>
      </c>
      <c r="B36" s="222" t="s">
        <v>157</v>
      </c>
      <c r="C36" s="265" t="s">
        <v>158</v>
      </c>
      <c r="D36" s="224" t="s">
        <v>114</v>
      </c>
      <c r="E36" s="230">
        <v>8</v>
      </c>
      <c r="F36" s="232">
        <f>H36+J36</f>
        <v>0</v>
      </c>
      <c r="G36" s="233">
        <f>ROUND(E36*F36,2)</f>
        <v>0</v>
      </c>
      <c r="H36" s="233"/>
      <c r="I36" s="233">
        <f>ROUND(E36*H36,2)</f>
        <v>0</v>
      </c>
      <c r="J36" s="233"/>
      <c r="K36" s="233">
        <f>ROUND(E36*J36,2)</f>
        <v>0</v>
      </c>
      <c r="L36" s="233">
        <v>0</v>
      </c>
      <c r="M36" s="233">
        <f>G36*(1+L36/100)</f>
        <v>0</v>
      </c>
      <c r="N36" s="225">
        <v>2.9999999999999997E-4</v>
      </c>
      <c r="O36" s="225">
        <f>ROUND(E36*N36,5)</f>
        <v>2.3999999999999998E-3</v>
      </c>
      <c r="P36" s="225">
        <v>0</v>
      </c>
      <c r="Q36" s="225">
        <f>ROUND(E36*P36,5)</f>
        <v>0</v>
      </c>
      <c r="R36" s="225"/>
      <c r="S36" s="225"/>
      <c r="T36" s="226">
        <v>0.35</v>
      </c>
      <c r="U36" s="225">
        <f>ROUND(E36*T36,2)</f>
        <v>2.8</v>
      </c>
      <c r="V36" s="215"/>
      <c r="W36" s="215"/>
      <c r="X36" s="215"/>
      <c r="Y36" s="215"/>
      <c r="Z36" s="215"/>
      <c r="AA36" s="215"/>
      <c r="AB36" s="215"/>
      <c r="AC36" s="215"/>
      <c r="AD36" s="215"/>
      <c r="AE36" s="215" t="s">
        <v>106</v>
      </c>
      <c r="AF36" s="215"/>
      <c r="AG36" s="215"/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1" x14ac:dyDescent="0.25">
      <c r="A37" s="216">
        <v>27</v>
      </c>
      <c r="B37" s="222" t="s">
        <v>159</v>
      </c>
      <c r="C37" s="265" t="s">
        <v>160</v>
      </c>
      <c r="D37" s="224" t="s">
        <v>114</v>
      </c>
      <c r="E37" s="230">
        <v>10</v>
      </c>
      <c r="F37" s="232">
        <f>H37+J37</f>
        <v>0</v>
      </c>
      <c r="G37" s="233">
        <f>ROUND(E37*F37,2)</f>
        <v>0</v>
      </c>
      <c r="H37" s="233"/>
      <c r="I37" s="233">
        <f>ROUND(E37*H37,2)</f>
        <v>0</v>
      </c>
      <c r="J37" s="233"/>
      <c r="K37" s="233">
        <f>ROUND(E37*J37,2)</f>
        <v>0</v>
      </c>
      <c r="L37" s="233">
        <v>0</v>
      </c>
      <c r="M37" s="233">
        <f>G37*(1+L37/100)</f>
        <v>0</v>
      </c>
      <c r="N37" s="225">
        <v>1.4999999999999999E-4</v>
      </c>
      <c r="O37" s="225">
        <f>ROUND(E37*N37,5)</f>
        <v>1.5E-3</v>
      </c>
      <c r="P37" s="225">
        <v>1.4999999999999999E-4</v>
      </c>
      <c r="Q37" s="225">
        <f>ROUND(E37*P37,5)</f>
        <v>1.5E-3</v>
      </c>
      <c r="R37" s="225"/>
      <c r="S37" s="225"/>
      <c r="T37" s="226">
        <v>0.48</v>
      </c>
      <c r="U37" s="225">
        <f>ROUND(E37*T37,2)</f>
        <v>4.8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106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16">
        <v>28</v>
      </c>
      <c r="B38" s="222" t="s">
        <v>161</v>
      </c>
      <c r="C38" s="265" t="s">
        <v>162</v>
      </c>
      <c r="D38" s="224" t="s">
        <v>114</v>
      </c>
      <c r="E38" s="230">
        <v>7</v>
      </c>
      <c r="F38" s="232">
        <f>H38+J38</f>
        <v>0</v>
      </c>
      <c r="G38" s="233">
        <f>ROUND(E38*F38,2)</f>
        <v>0</v>
      </c>
      <c r="H38" s="233"/>
      <c r="I38" s="233">
        <f>ROUND(E38*H38,2)</f>
        <v>0</v>
      </c>
      <c r="J38" s="233"/>
      <c r="K38" s="233">
        <f>ROUND(E38*J38,2)</f>
        <v>0</v>
      </c>
      <c r="L38" s="233">
        <v>0</v>
      </c>
      <c r="M38" s="233">
        <f>G38*(1+L38/100)</f>
        <v>0</v>
      </c>
      <c r="N38" s="225">
        <v>1.0000000000000001E-5</v>
      </c>
      <c r="O38" s="225">
        <f>ROUND(E38*N38,5)</f>
        <v>6.9999999999999994E-5</v>
      </c>
      <c r="P38" s="225">
        <v>1.4999999999999999E-4</v>
      </c>
      <c r="Q38" s="225">
        <f>ROUND(E38*P38,5)</f>
        <v>1.0499999999999999E-3</v>
      </c>
      <c r="R38" s="225"/>
      <c r="S38" s="225"/>
      <c r="T38" s="226">
        <v>0.48</v>
      </c>
      <c r="U38" s="225">
        <f>ROUND(E38*T38,2)</f>
        <v>3.36</v>
      </c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106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16">
        <v>29</v>
      </c>
      <c r="B39" s="222" t="s">
        <v>163</v>
      </c>
      <c r="C39" s="265" t="s">
        <v>164</v>
      </c>
      <c r="D39" s="224" t="s">
        <v>114</v>
      </c>
      <c r="E39" s="230">
        <v>12</v>
      </c>
      <c r="F39" s="232">
        <f>H39+J39</f>
        <v>0</v>
      </c>
      <c r="G39" s="233">
        <f>ROUND(E39*F39,2)</f>
        <v>0</v>
      </c>
      <c r="H39" s="233"/>
      <c r="I39" s="233">
        <f>ROUND(E39*H39,2)</f>
        <v>0</v>
      </c>
      <c r="J39" s="233"/>
      <c r="K39" s="233">
        <f>ROUND(E39*J39,2)</f>
        <v>0</v>
      </c>
      <c r="L39" s="233">
        <v>0</v>
      </c>
      <c r="M39" s="233">
        <f>G39*(1+L39/100)</f>
        <v>0</v>
      </c>
      <c r="N39" s="225">
        <v>1.0000000000000001E-5</v>
      </c>
      <c r="O39" s="225">
        <f>ROUND(E39*N39,5)</f>
        <v>1.2E-4</v>
      </c>
      <c r="P39" s="225">
        <v>1.4999999999999999E-4</v>
      </c>
      <c r="Q39" s="225">
        <f>ROUND(E39*P39,5)</f>
        <v>1.8E-3</v>
      </c>
      <c r="R39" s="225"/>
      <c r="S39" s="225"/>
      <c r="T39" s="226">
        <v>0.48</v>
      </c>
      <c r="U39" s="225">
        <f>ROUND(E39*T39,2)</f>
        <v>5.76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106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20.399999999999999" outlineLevel="1" x14ac:dyDescent="0.25">
      <c r="A40" s="216">
        <v>30</v>
      </c>
      <c r="B40" s="222" t="s">
        <v>165</v>
      </c>
      <c r="C40" s="265" t="s">
        <v>166</v>
      </c>
      <c r="D40" s="224" t="s">
        <v>114</v>
      </c>
      <c r="E40" s="230">
        <v>65</v>
      </c>
      <c r="F40" s="232">
        <f>H40+J40</f>
        <v>0</v>
      </c>
      <c r="G40" s="233">
        <f>ROUND(E40*F40,2)</f>
        <v>0</v>
      </c>
      <c r="H40" s="233"/>
      <c r="I40" s="233">
        <f>ROUND(E40*H40,2)</f>
        <v>0</v>
      </c>
      <c r="J40" s="233"/>
      <c r="K40" s="233">
        <f>ROUND(E40*J40,2)</f>
        <v>0</v>
      </c>
      <c r="L40" s="233">
        <v>0</v>
      </c>
      <c r="M40" s="233">
        <f>G40*(1+L40/100)</f>
        <v>0</v>
      </c>
      <c r="N40" s="225">
        <v>9.0000000000000006E-5</v>
      </c>
      <c r="O40" s="225">
        <f>ROUND(E40*N40,5)</f>
        <v>5.8500000000000002E-3</v>
      </c>
      <c r="P40" s="225">
        <v>0</v>
      </c>
      <c r="Q40" s="225">
        <f>ROUND(E40*P40,5)</f>
        <v>0</v>
      </c>
      <c r="R40" s="225"/>
      <c r="S40" s="225"/>
      <c r="T40" s="226">
        <v>0.2475</v>
      </c>
      <c r="U40" s="225">
        <f>ROUND(E40*T40,2)</f>
        <v>16.09</v>
      </c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106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ht="20.399999999999999" outlineLevel="1" x14ac:dyDescent="0.25">
      <c r="A41" s="216">
        <v>31</v>
      </c>
      <c r="B41" s="222" t="s">
        <v>167</v>
      </c>
      <c r="C41" s="265" t="s">
        <v>168</v>
      </c>
      <c r="D41" s="224" t="s">
        <v>114</v>
      </c>
      <c r="E41" s="230">
        <v>29</v>
      </c>
      <c r="F41" s="232">
        <f>H41+J41</f>
        <v>0</v>
      </c>
      <c r="G41" s="233">
        <f>ROUND(E41*F41,2)</f>
        <v>0</v>
      </c>
      <c r="H41" s="233"/>
      <c r="I41" s="233">
        <f>ROUND(E41*H41,2)</f>
        <v>0</v>
      </c>
      <c r="J41" s="233"/>
      <c r="K41" s="233">
        <f>ROUND(E41*J41,2)</f>
        <v>0</v>
      </c>
      <c r="L41" s="233">
        <v>0</v>
      </c>
      <c r="M41" s="233">
        <f>G41*(1+L41/100)</f>
        <v>0</v>
      </c>
      <c r="N41" s="225">
        <v>0</v>
      </c>
      <c r="O41" s="225">
        <f>ROUND(E41*N41,5)</f>
        <v>0</v>
      </c>
      <c r="P41" s="225">
        <v>0</v>
      </c>
      <c r="Q41" s="225">
        <f>ROUND(E41*P41,5)</f>
        <v>0</v>
      </c>
      <c r="R41" s="225"/>
      <c r="S41" s="225"/>
      <c r="T41" s="226">
        <v>0.67466999999999999</v>
      </c>
      <c r="U41" s="225">
        <f>ROUND(E41*T41,2)</f>
        <v>19.57</v>
      </c>
      <c r="V41" s="215"/>
      <c r="W41" s="215"/>
      <c r="X41" s="215"/>
      <c r="Y41" s="215"/>
      <c r="Z41" s="215"/>
      <c r="AA41" s="215"/>
      <c r="AB41" s="215"/>
      <c r="AC41" s="215"/>
      <c r="AD41" s="215"/>
      <c r="AE41" s="215" t="s">
        <v>106</v>
      </c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0.399999999999999" outlineLevel="1" x14ac:dyDescent="0.25">
      <c r="A42" s="216">
        <v>32</v>
      </c>
      <c r="B42" s="222" t="s">
        <v>165</v>
      </c>
      <c r="C42" s="265" t="s">
        <v>169</v>
      </c>
      <c r="D42" s="224" t="s">
        <v>114</v>
      </c>
      <c r="E42" s="230">
        <v>182</v>
      </c>
      <c r="F42" s="232">
        <f>H42+J42</f>
        <v>0</v>
      </c>
      <c r="G42" s="233">
        <f>ROUND(E42*F42,2)</f>
        <v>0</v>
      </c>
      <c r="H42" s="233"/>
      <c r="I42" s="233">
        <f>ROUND(E42*H42,2)</f>
        <v>0</v>
      </c>
      <c r="J42" s="233"/>
      <c r="K42" s="233">
        <f>ROUND(E42*J42,2)</f>
        <v>0</v>
      </c>
      <c r="L42" s="233">
        <v>0</v>
      </c>
      <c r="M42" s="233">
        <f>G42*(1+L42/100)</f>
        <v>0</v>
      </c>
      <c r="N42" s="225">
        <v>9.0000000000000006E-5</v>
      </c>
      <c r="O42" s="225">
        <f>ROUND(E42*N42,5)</f>
        <v>1.6379999999999999E-2</v>
      </c>
      <c r="P42" s="225">
        <v>0</v>
      </c>
      <c r="Q42" s="225">
        <f>ROUND(E42*P42,5)</f>
        <v>0</v>
      </c>
      <c r="R42" s="225"/>
      <c r="S42" s="225"/>
      <c r="T42" s="226">
        <v>0.2475</v>
      </c>
      <c r="U42" s="225">
        <f>ROUND(E42*T42,2)</f>
        <v>45.05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106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ht="20.399999999999999" outlineLevel="1" x14ac:dyDescent="0.25">
      <c r="A43" s="216">
        <v>33</v>
      </c>
      <c r="B43" s="222" t="s">
        <v>170</v>
      </c>
      <c r="C43" s="265" t="s">
        <v>171</v>
      </c>
      <c r="D43" s="224" t="s">
        <v>114</v>
      </c>
      <c r="E43" s="230">
        <v>44</v>
      </c>
      <c r="F43" s="232">
        <f>H43+J43</f>
        <v>0</v>
      </c>
      <c r="G43" s="233">
        <f>ROUND(E43*F43,2)</f>
        <v>0</v>
      </c>
      <c r="H43" s="233"/>
      <c r="I43" s="233">
        <f>ROUND(E43*H43,2)</f>
        <v>0</v>
      </c>
      <c r="J43" s="233"/>
      <c r="K43" s="233">
        <f>ROUND(E43*J43,2)</f>
        <v>0</v>
      </c>
      <c r="L43" s="233">
        <v>0</v>
      </c>
      <c r="M43" s="233">
        <f>G43*(1+L43/100)</f>
        <v>0</v>
      </c>
      <c r="N43" s="225">
        <v>9.0000000000000006E-5</v>
      </c>
      <c r="O43" s="225">
        <f>ROUND(E43*N43,5)</f>
        <v>3.96E-3</v>
      </c>
      <c r="P43" s="225">
        <v>0</v>
      </c>
      <c r="Q43" s="225">
        <f>ROUND(E43*P43,5)</f>
        <v>0</v>
      </c>
      <c r="R43" s="225"/>
      <c r="S43" s="225"/>
      <c r="T43" s="226">
        <v>0.2475</v>
      </c>
      <c r="U43" s="225">
        <f>ROUND(E43*T43,2)</f>
        <v>10.89</v>
      </c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106</v>
      </c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0.399999999999999" outlineLevel="1" x14ac:dyDescent="0.25">
      <c r="A44" s="216">
        <v>34</v>
      </c>
      <c r="B44" s="222" t="s">
        <v>172</v>
      </c>
      <c r="C44" s="265" t="s">
        <v>173</v>
      </c>
      <c r="D44" s="224" t="s">
        <v>114</v>
      </c>
      <c r="E44" s="230">
        <v>4</v>
      </c>
      <c r="F44" s="232">
        <f>H44+J44</f>
        <v>0</v>
      </c>
      <c r="G44" s="233">
        <f>ROUND(E44*F44,2)</f>
        <v>0</v>
      </c>
      <c r="H44" s="233"/>
      <c r="I44" s="233">
        <f>ROUND(E44*H44,2)</f>
        <v>0</v>
      </c>
      <c r="J44" s="233"/>
      <c r="K44" s="233">
        <f>ROUND(E44*J44,2)</f>
        <v>0</v>
      </c>
      <c r="L44" s="233">
        <v>0</v>
      </c>
      <c r="M44" s="233">
        <f>G44*(1+L44/100)</f>
        <v>0</v>
      </c>
      <c r="N44" s="225">
        <v>0</v>
      </c>
      <c r="O44" s="225">
        <f>ROUND(E44*N44,5)</f>
        <v>0</v>
      </c>
      <c r="P44" s="225">
        <v>0</v>
      </c>
      <c r="Q44" s="225">
        <f>ROUND(E44*P44,5)</f>
        <v>0</v>
      </c>
      <c r="R44" s="225"/>
      <c r="S44" s="225"/>
      <c r="T44" s="226">
        <v>1.26</v>
      </c>
      <c r="U44" s="225">
        <f>ROUND(E44*T44,2)</f>
        <v>5.04</v>
      </c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106</v>
      </c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0.399999999999999" outlineLevel="1" x14ac:dyDescent="0.25">
      <c r="A45" s="216">
        <v>35</v>
      </c>
      <c r="B45" s="222" t="s">
        <v>174</v>
      </c>
      <c r="C45" s="265" t="s">
        <v>175</v>
      </c>
      <c r="D45" s="224" t="s">
        <v>114</v>
      </c>
      <c r="E45" s="230">
        <v>1</v>
      </c>
      <c r="F45" s="232">
        <f>H45+J45</f>
        <v>0</v>
      </c>
      <c r="G45" s="233">
        <f>ROUND(E45*F45,2)</f>
        <v>0</v>
      </c>
      <c r="H45" s="233"/>
      <c r="I45" s="233">
        <f>ROUND(E45*H45,2)</f>
        <v>0</v>
      </c>
      <c r="J45" s="233"/>
      <c r="K45" s="233">
        <f>ROUND(E45*J45,2)</f>
        <v>0</v>
      </c>
      <c r="L45" s="233">
        <v>0</v>
      </c>
      <c r="M45" s="233">
        <f>G45*(1+L45/100)</f>
        <v>0</v>
      </c>
      <c r="N45" s="225">
        <v>3.3000000000000002E-2</v>
      </c>
      <c r="O45" s="225">
        <f>ROUND(E45*N45,5)</f>
        <v>3.3000000000000002E-2</v>
      </c>
      <c r="P45" s="225">
        <v>0</v>
      </c>
      <c r="Q45" s="225">
        <f>ROUND(E45*P45,5)</f>
        <v>0</v>
      </c>
      <c r="R45" s="225"/>
      <c r="S45" s="225"/>
      <c r="T45" s="226">
        <v>0</v>
      </c>
      <c r="U45" s="225">
        <f>ROUND(E45*T45,2)</f>
        <v>0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176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16">
        <v>36</v>
      </c>
      <c r="B46" s="222" t="s">
        <v>177</v>
      </c>
      <c r="C46" s="265" t="s">
        <v>178</v>
      </c>
      <c r="D46" s="224" t="s">
        <v>114</v>
      </c>
      <c r="E46" s="230">
        <v>1</v>
      </c>
      <c r="F46" s="232">
        <f>H46+J46</f>
        <v>0</v>
      </c>
      <c r="G46" s="233">
        <f>ROUND(E46*F46,2)</f>
        <v>0</v>
      </c>
      <c r="H46" s="233"/>
      <c r="I46" s="233">
        <f>ROUND(E46*H46,2)</f>
        <v>0</v>
      </c>
      <c r="J46" s="233"/>
      <c r="K46" s="233">
        <f>ROUND(E46*J46,2)</f>
        <v>0</v>
      </c>
      <c r="L46" s="233">
        <v>0</v>
      </c>
      <c r="M46" s="233">
        <f>G46*(1+L46/100)</f>
        <v>0</v>
      </c>
      <c r="N46" s="225">
        <v>3.3000000000000002E-2</v>
      </c>
      <c r="O46" s="225">
        <f>ROUND(E46*N46,5)</f>
        <v>3.3000000000000002E-2</v>
      </c>
      <c r="P46" s="225">
        <v>0</v>
      </c>
      <c r="Q46" s="225">
        <f>ROUND(E46*P46,5)</f>
        <v>0</v>
      </c>
      <c r="R46" s="225"/>
      <c r="S46" s="225"/>
      <c r="T46" s="226">
        <v>0</v>
      </c>
      <c r="U46" s="225">
        <f>ROUND(E46*T46,2)</f>
        <v>0</v>
      </c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176</v>
      </c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16">
        <v>37</v>
      </c>
      <c r="B47" s="222" t="s">
        <v>179</v>
      </c>
      <c r="C47" s="265" t="s">
        <v>180</v>
      </c>
      <c r="D47" s="224" t="s">
        <v>114</v>
      </c>
      <c r="E47" s="230">
        <v>1</v>
      </c>
      <c r="F47" s="232">
        <f>H47+J47</f>
        <v>0</v>
      </c>
      <c r="G47" s="233">
        <f>ROUND(E47*F47,2)</f>
        <v>0</v>
      </c>
      <c r="H47" s="233"/>
      <c r="I47" s="233">
        <f>ROUND(E47*H47,2)</f>
        <v>0</v>
      </c>
      <c r="J47" s="233"/>
      <c r="K47" s="233">
        <f>ROUND(E47*J47,2)</f>
        <v>0</v>
      </c>
      <c r="L47" s="233">
        <v>0</v>
      </c>
      <c r="M47" s="233">
        <f>G47*(1+L47/100)</f>
        <v>0</v>
      </c>
      <c r="N47" s="225">
        <v>3.3000000000000002E-2</v>
      </c>
      <c r="O47" s="225">
        <f>ROUND(E47*N47,5)</f>
        <v>3.3000000000000002E-2</v>
      </c>
      <c r="P47" s="225">
        <v>0</v>
      </c>
      <c r="Q47" s="225">
        <f>ROUND(E47*P47,5)</f>
        <v>0</v>
      </c>
      <c r="R47" s="225"/>
      <c r="S47" s="225"/>
      <c r="T47" s="226">
        <v>0</v>
      </c>
      <c r="U47" s="225">
        <f>ROUND(E47*T47,2)</f>
        <v>0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176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5">
      <c r="A48" s="216">
        <v>38</v>
      </c>
      <c r="B48" s="222" t="s">
        <v>181</v>
      </c>
      <c r="C48" s="265" t="s">
        <v>182</v>
      </c>
      <c r="D48" s="224" t="s">
        <v>114</v>
      </c>
      <c r="E48" s="230">
        <v>1</v>
      </c>
      <c r="F48" s="232">
        <f>H48+J48</f>
        <v>0</v>
      </c>
      <c r="G48" s="233">
        <f>ROUND(E48*F48,2)</f>
        <v>0</v>
      </c>
      <c r="H48" s="233"/>
      <c r="I48" s="233">
        <f>ROUND(E48*H48,2)</f>
        <v>0</v>
      </c>
      <c r="J48" s="233"/>
      <c r="K48" s="233">
        <f>ROUND(E48*J48,2)</f>
        <v>0</v>
      </c>
      <c r="L48" s="233">
        <v>0</v>
      </c>
      <c r="M48" s="233">
        <f>G48*(1+L48/100)</f>
        <v>0</v>
      </c>
      <c r="N48" s="225">
        <v>3.3000000000000002E-2</v>
      </c>
      <c r="O48" s="225">
        <f>ROUND(E48*N48,5)</f>
        <v>3.3000000000000002E-2</v>
      </c>
      <c r="P48" s="225">
        <v>0</v>
      </c>
      <c r="Q48" s="225">
        <f>ROUND(E48*P48,5)</f>
        <v>0</v>
      </c>
      <c r="R48" s="225"/>
      <c r="S48" s="225"/>
      <c r="T48" s="226">
        <v>0</v>
      </c>
      <c r="U48" s="225">
        <f>ROUND(E48*T48,2)</f>
        <v>0</v>
      </c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176</v>
      </c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5">
      <c r="A49" s="216">
        <v>39</v>
      </c>
      <c r="B49" s="222" t="s">
        <v>183</v>
      </c>
      <c r="C49" s="265" t="s">
        <v>184</v>
      </c>
      <c r="D49" s="224" t="s">
        <v>114</v>
      </c>
      <c r="E49" s="230">
        <v>1</v>
      </c>
      <c r="F49" s="232">
        <f>H49+J49</f>
        <v>0</v>
      </c>
      <c r="G49" s="233">
        <f>ROUND(E49*F49,2)</f>
        <v>0</v>
      </c>
      <c r="H49" s="233"/>
      <c r="I49" s="233">
        <f>ROUND(E49*H49,2)</f>
        <v>0</v>
      </c>
      <c r="J49" s="233"/>
      <c r="K49" s="233">
        <f>ROUND(E49*J49,2)</f>
        <v>0</v>
      </c>
      <c r="L49" s="233">
        <v>0</v>
      </c>
      <c r="M49" s="233">
        <f>G49*(1+L49/100)</f>
        <v>0</v>
      </c>
      <c r="N49" s="225">
        <v>3.3000000000000002E-2</v>
      </c>
      <c r="O49" s="225">
        <f>ROUND(E49*N49,5)</f>
        <v>3.3000000000000002E-2</v>
      </c>
      <c r="P49" s="225">
        <v>0</v>
      </c>
      <c r="Q49" s="225">
        <f>ROUND(E49*P49,5)</f>
        <v>0</v>
      </c>
      <c r="R49" s="225"/>
      <c r="S49" s="225"/>
      <c r="T49" s="226">
        <v>0</v>
      </c>
      <c r="U49" s="225">
        <f>ROUND(E49*T49,2)</f>
        <v>0</v>
      </c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176</v>
      </c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0.399999999999999" outlineLevel="1" x14ac:dyDescent="0.25">
      <c r="A50" s="216">
        <v>40</v>
      </c>
      <c r="B50" s="222" t="s">
        <v>185</v>
      </c>
      <c r="C50" s="265" t="s">
        <v>186</v>
      </c>
      <c r="D50" s="224" t="s">
        <v>114</v>
      </c>
      <c r="E50" s="230">
        <v>228</v>
      </c>
      <c r="F50" s="232">
        <f>H50+J50</f>
        <v>0</v>
      </c>
      <c r="G50" s="233">
        <f>ROUND(E50*F50,2)</f>
        <v>0</v>
      </c>
      <c r="H50" s="233"/>
      <c r="I50" s="233">
        <f>ROUND(E50*H50,2)</f>
        <v>0</v>
      </c>
      <c r="J50" s="233"/>
      <c r="K50" s="233">
        <f>ROUND(E50*J50,2)</f>
        <v>0</v>
      </c>
      <c r="L50" s="233">
        <v>0</v>
      </c>
      <c r="M50" s="233">
        <f>G50*(1+L50/100)</f>
        <v>0</v>
      </c>
      <c r="N50" s="225">
        <v>0</v>
      </c>
      <c r="O50" s="225">
        <f>ROUND(E50*N50,5)</f>
        <v>0</v>
      </c>
      <c r="P50" s="225">
        <v>0</v>
      </c>
      <c r="Q50" s="225">
        <f>ROUND(E50*P50,5)</f>
        <v>0</v>
      </c>
      <c r="R50" s="225"/>
      <c r="S50" s="225"/>
      <c r="T50" s="226">
        <v>0.43</v>
      </c>
      <c r="U50" s="225">
        <f>ROUND(E50*T50,2)</f>
        <v>98.04</v>
      </c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106</v>
      </c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0.399999999999999" outlineLevel="1" x14ac:dyDescent="0.25">
      <c r="A51" s="216">
        <v>41</v>
      </c>
      <c r="B51" s="222" t="s">
        <v>187</v>
      </c>
      <c r="C51" s="265" t="s">
        <v>188</v>
      </c>
      <c r="D51" s="224" t="s">
        <v>114</v>
      </c>
      <c r="E51" s="230">
        <v>60</v>
      </c>
      <c r="F51" s="232">
        <f>H51+J51</f>
        <v>0</v>
      </c>
      <c r="G51" s="233">
        <f>ROUND(E51*F51,2)</f>
        <v>0</v>
      </c>
      <c r="H51" s="233"/>
      <c r="I51" s="233">
        <f>ROUND(E51*H51,2)</f>
        <v>0</v>
      </c>
      <c r="J51" s="233"/>
      <c r="K51" s="233">
        <f>ROUND(E51*J51,2)</f>
        <v>0</v>
      </c>
      <c r="L51" s="233">
        <v>0</v>
      </c>
      <c r="M51" s="233">
        <f>G51*(1+L51/100)</f>
        <v>0</v>
      </c>
      <c r="N51" s="225">
        <v>3.0000000000000001E-3</v>
      </c>
      <c r="O51" s="225">
        <f>ROUND(E51*N51,5)</f>
        <v>0.18</v>
      </c>
      <c r="P51" s="225">
        <v>0</v>
      </c>
      <c r="Q51" s="225">
        <f>ROUND(E51*P51,5)</f>
        <v>0</v>
      </c>
      <c r="R51" s="225"/>
      <c r="S51" s="225"/>
      <c r="T51" s="226">
        <v>0</v>
      </c>
      <c r="U51" s="225">
        <f>ROUND(E51*T51,2)</f>
        <v>0</v>
      </c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176</v>
      </c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0.399999999999999" outlineLevel="1" x14ac:dyDescent="0.25">
      <c r="A52" s="216">
        <v>42</v>
      </c>
      <c r="B52" s="222" t="s">
        <v>189</v>
      </c>
      <c r="C52" s="265" t="s">
        <v>190</v>
      </c>
      <c r="D52" s="224" t="s">
        <v>114</v>
      </c>
      <c r="E52" s="230">
        <v>16</v>
      </c>
      <c r="F52" s="232">
        <f>H52+J52</f>
        <v>0</v>
      </c>
      <c r="G52" s="233">
        <f>ROUND(E52*F52,2)</f>
        <v>0</v>
      </c>
      <c r="H52" s="233"/>
      <c r="I52" s="233">
        <f>ROUND(E52*H52,2)</f>
        <v>0</v>
      </c>
      <c r="J52" s="233"/>
      <c r="K52" s="233">
        <f>ROUND(E52*J52,2)</f>
        <v>0</v>
      </c>
      <c r="L52" s="233">
        <v>0</v>
      </c>
      <c r="M52" s="233">
        <f>G52*(1+L52/100)</f>
        <v>0</v>
      </c>
      <c r="N52" s="225">
        <v>3.0000000000000001E-3</v>
      </c>
      <c r="O52" s="225">
        <f>ROUND(E52*N52,5)</f>
        <v>4.8000000000000001E-2</v>
      </c>
      <c r="P52" s="225">
        <v>0</v>
      </c>
      <c r="Q52" s="225">
        <f>ROUND(E52*P52,5)</f>
        <v>0</v>
      </c>
      <c r="R52" s="225"/>
      <c r="S52" s="225"/>
      <c r="T52" s="226">
        <v>0</v>
      </c>
      <c r="U52" s="225">
        <f>ROUND(E52*T52,2)</f>
        <v>0</v>
      </c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176</v>
      </c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0.399999999999999" outlineLevel="1" x14ac:dyDescent="0.25">
      <c r="A53" s="216">
        <v>43</v>
      </c>
      <c r="B53" s="222" t="s">
        <v>191</v>
      </c>
      <c r="C53" s="265" t="s">
        <v>192</v>
      </c>
      <c r="D53" s="224" t="s">
        <v>114</v>
      </c>
      <c r="E53" s="230">
        <v>7</v>
      </c>
      <c r="F53" s="232">
        <f>H53+J53</f>
        <v>0</v>
      </c>
      <c r="G53" s="233">
        <f>ROUND(E53*F53,2)</f>
        <v>0</v>
      </c>
      <c r="H53" s="233"/>
      <c r="I53" s="233">
        <f>ROUND(E53*H53,2)</f>
        <v>0</v>
      </c>
      <c r="J53" s="233"/>
      <c r="K53" s="233">
        <f>ROUND(E53*J53,2)</f>
        <v>0</v>
      </c>
      <c r="L53" s="233">
        <v>0</v>
      </c>
      <c r="M53" s="233">
        <f>G53*(1+L53/100)</f>
        <v>0</v>
      </c>
      <c r="N53" s="225">
        <v>3.0000000000000001E-3</v>
      </c>
      <c r="O53" s="225">
        <f>ROUND(E53*N53,5)</f>
        <v>2.1000000000000001E-2</v>
      </c>
      <c r="P53" s="225">
        <v>0</v>
      </c>
      <c r="Q53" s="225">
        <f>ROUND(E53*P53,5)</f>
        <v>0</v>
      </c>
      <c r="R53" s="225"/>
      <c r="S53" s="225"/>
      <c r="T53" s="226">
        <v>0</v>
      </c>
      <c r="U53" s="225">
        <f>ROUND(E53*T53,2)</f>
        <v>0</v>
      </c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176</v>
      </c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ht="20.399999999999999" outlineLevel="1" x14ac:dyDescent="0.25">
      <c r="A54" s="216">
        <v>44</v>
      </c>
      <c r="B54" s="222" t="s">
        <v>193</v>
      </c>
      <c r="C54" s="265" t="s">
        <v>194</v>
      </c>
      <c r="D54" s="224" t="s">
        <v>114</v>
      </c>
      <c r="E54" s="230">
        <v>27</v>
      </c>
      <c r="F54" s="232">
        <f>H54+J54</f>
        <v>0</v>
      </c>
      <c r="G54" s="233">
        <f>ROUND(E54*F54,2)</f>
        <v>0</v>
      </c>
      <c r="H54" s="233"/>
      <c r="I54" s="233">
        <f>ROUND(E54*H54,2)</f>
        <v>0</v>
      </c>
      <c r="J54" s="233"/>
      <c r="K54" s="233">
        <f>ROUND(E54*J54,2)</f>
        <v>0</v>
      </c>
      <c r="L54" s="233">
        <v>0</v>
      </c>
      <c r="M54" s="233">
        <f>G54*(1+L54/100)</f>
        <v>0</v>
      </c>
      <c r="N54" s="225">
        <v>3.0000000000000001E-3</v>
      </c>
      <c r="O54" s="225">
        <f>ROUND(E54*N54,5)</f>
        <v>8.1000000000000003E-2</v>
      </c>
      <c r="P54" s="225">
        <v>0</v>
      </c>
      <c r="Q54" s="225">
        <f>ROUND(E54*P54,5)</f>
        <v>0</v>
      </c>
      <c r="R54" s="225"/>
      <c r="S54" s="225"/>
      <c r="T54" s="226">
        <v>0</v>
      </c>
      <c r="U54" s="225">
        <f>ROUND(E54*T54,2)</f>
        <v>0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176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0.399999999999999" outlineLevel="1" x14ac:dyDescent="0.25">
      <c r="A55" s="216">
        <v>45</v>
      </c>
      <c r="B55" s="222" t="s">
        <v>195</v>
      </c>
      <c r="C55" s="265" t="s">
        <v>196</v>
      </c>
      <c r="D55" s="224" t="s">
        <v>114</v>
      </c>
      <c r="E55" s="230">
        <v>10</v>
      </c>
      <c r="F55" s="232">
        <f>H55+J55</f>
        <v>0</v>
      </c>
      <c r="G55" s="233">
        <f>ROUND(E55*F55,2)</f>
        <v>0</v>
      </c>
      <c r="H55" s="233"/>
      <c r="I55" s="233">
        <f>ROUND(E55*H55,2)</f>
        <v>0</v>
      </c>
      <c r="J55" s="233"/>
      <c r="K55" s="233">
        <f>ROUND(E55*J55,2)</f>
        <v>0</v>
      </c>
      <c r="L55" s="233">
        <v>0</v>
      </c>
      <c r="M55" s="233">
        <f>G55*(1+L55/100)</f>
        <v>0</v>
      </c>
      <c r="N55" s="225">
        <v>3.0000000000000001E-3</v>
      </c>
      <c r="O55" s="225">
        <f>ROUND(E55*N55,5)</f>
        <v>0.03</v>
      </c>
      <c r="P55" s="225">
        <v>0</v>
      </c>
      <c r="Q55" s="225">
        <f>ROUND(E55*P55,5)</f>
        <v>0</v>
      </c>
      <c r="R55" s="225"/>
      <c r="S55" s="225"/>
      <c r="T55" s="226">
        <v>0</v>
      </c>
      <c r="U55" s="225">
        <f>ROUND(E55*T55,2)</f>
        <v>0</v>
      </c>
      <c r="V55" s="215"/>
      <c r="W55" s="215"/>
      <c r="X55" s="215"/>
      <c r="Y55" s="215"/>
      <c r="Z55" s="215"/>
      <c r="AA55" s="215"/>
      <c r="AB55" s="215"/>
      <c r="AC55" s="215"/>
      <c r="AD55" s="215"/>
      <c r="AE55" s="215" t="s">
        <v>176</v>
      </c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0.399999999999999" outlineLevel="1" x14ac:dyDescent="0.25">
      <c r="A56" s="216">
        <v>46</v>
      </c>
      <c r="B56" s="222" t="s">
        <v>197</v>
      </c>
      <c r="C56" s="265" t="s">
        <v>198</v>
      </c>
      <c r="D56" s="224" t="s">
        <v>114</v>
      </c>
      <c r="E56" s="230">
        <v>60</v>
      </c>
      <c r="F56" s="232">
        <f>H56+J56</f>
        <v>0</v>
      </c>
      <c r="G56" s="233">
        <f>ROUND(E56*F56,2)</f>
        <v>0</v>
      </c>
      <c r="H56" s="233"/>
      <c r="I56" s="233">
        <f>ROUND(E56*H56,2)</f>
        <v>0</v>
      </c>
      <c r="J56" s="233"/>
      <c r="K56" s="233">
        <f>ROUND(E56*J56,2)</f>
        <v>0</v>
      </c>
      <c r="L56" s="233">
        <v>0</v>
      </c>
      <c r="M56" s="233">
        <f>G56*(1+L56/100)</f>
        <v>0</v>
      </c>
      <c r="N56" s="225">
        <v>3.0000000000000001E-3</v>
      </c>
      <c r="O56" s="225">
        <f>ROUND(E56*N56,5)</f>
        <v>0.18</v>
      </c>
      <c r="P56" s="225">
        <v>0</v>
      </c>
      <c r="Q56" s="225">
        <f>ROUND(E56*P56,5)</f>
        <v>0</v>
      </c>
      <c r="R56" s="225"/>
      <c r="S56" s="225"/>
      <c r="T56" s="226">
        <v>0</v>
      </c>
      <c r="U56" s="225">
        <f>ROUND(E56*T56,2)</f>
        <v>0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176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20.399999999999999" outlineLevel="1" x14ac:dyDescent="0.25">
      <c r="A57" s="216">
        <v>47</v>
      </c>
      <c r="B57" s="222" t="s">
        <v>199</v>
      </c>
      <c r="C57" s="265" t="s">
        <v>200</v>
      </c>
      <c r="D57" s="224" t="s">
        <v>114</v>
      </c>
      <c r="E57" s="230">
        <v>12</v>
      </c>
      <c r="F57" s="232">
        <f>H57+J57</f>
        <v>0</v>
      </c>
      <c r="G57" s="233">
        <f>ROUND(E57*F57,2)</f>
        <v>0</v>
      </c>
      <c r="H57" s="233"/>
      <c r="I57" s="233">
        <f>ROUND(E57*H57,2)</f>
        <v>0</v>
      </c>
      <c r="J57" s="233"/>
      <c r="K57" s="233">
        <f>ROUND(E57*J57,2)</f>
        <v>0</v>
      </c>
      <c r="L57" s="233">
        <v>0</v>
      </c>
      <c r="M57" s="233">
        <f>G57*(1+L57/100)</f>
        <v>0</v>
      </c>
      <c r="N57" s="225">
        <v>3.0000000000000001E-3</v>
      </c>
      <c r="O57" s="225">
        <f>ROUND(E57*N57,5)</f>
        <v>3.5999999999999997E-2</v>
      </c>
      <c r="P57" s="225">
        <v>0</v>
      </c>
      <c r="Q57" s="225">
        <f>ROUND(E57*P57,5)</f>
        <v>0</v>
      </c>
      <c r="R57" s="225"/>
      <c r="S57" s="225"/>
      <c r="T57" s="226">
        <v>0</v>
      </c>
      <c r="U57" s="225">
        <f>ROUND(E57*T57,2)</f>
        <v>0</v>
      </c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176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0.399999999999999" outlineLevel="1" x14ac:dyDescent="0.25">
      <c r="A58" s="216">
        <v>48</v>
      </c>
      <c r="B58" s="222" t="s">
        <v>201</v>
      </c>
      <c r="C58" s="265" t="s">
        <v>202</v>
      </c>
      <c r="D58" s="224" t="s">
        <v>114</v>
      </c>
      <c r="E58" s="230">
        <v>28</v>
      </c>
      <c r="F58" s="232">
        <f>H58+J58</f>
        <v>0</v>
      </c>
      <c r="G58" s="233">
        <f>ROUND(E58*F58,2)</f>
        <v>0</v>
      </c>
      <c r="H58" s="233"/>
      <c r="I58" s="233">
        <f>ROUND(E58*H58,2)</f>
        <v>0</v>
      </c>
      <c r="J58" s="233"/>
      <c r="K58" s="233">
        <f>ROUND(E58*J58,2)</f>
        <v>0</v>
      </c>
      <c r="L58" s="233">
        <v>0</v>
      </c>
      <c r="M58" s="233">
        <f>G58*(1+L58/100)</f>
        <v>0</v>
      </c>
      <c r="N58" s="225">
        <v>3.0000000000000001E-3</v>
      </c>
      <c r="O58" s="225">
        <f>ROUND(E58*N58,5)</f>
        <v>8.4000000000000005E-2</v>
      </c>
      <c r="P58" s="225">
        <v>0</v>
      </c>
      <c r="Q58" s="225">
        <f>ROUND(E58*P58,5)</f>
        <v>0</v>
      </c>
      <c r="R58" s="225"/>
      <c r="S58" s="225"/>
      <c r="T58" s="226">
        <v>0</v>
      </c>
      <c r="U58" s="225">
        <f>ROUND(E58*T58,2)</f>
        <v>0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176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ht="20.399999999999999" outlineLevel="1" x14ac:dyDescent="0.25">
      <c r="A59" s="216">
        <v>49</v>
      </c>
      <c r="B59" s="222" t="s">
        <v>203</v>
      </c>
      <c r="C59" s="265" t="s">
        <v>204</v>
      </c>
      <c r="D59" s="224" t="s">
        <v>114</v>
      </c>
      <c r="E59" s="230">
        <v>8</v>
      </c>
      <c r="F59" s="232">
        <f>H59+J59</f>
        <v>0</v>
      </c>
      <c r="G59" s="233">
        <f>ROUND(E59*F59,2)</f>
        <v>0</v>
      </c>
      <c r="H59" s="233"/>
      <c r="I59" s="233">
        <f>ROUND(E59*H59,2)</f>
        <v>0</v>
      </c>
      <c r="J59" s="233"/>
      <c r="K59" s="233">
        <f>ROUND(E59*J59,2)</f>
        <v>0</v>
      </c>
      <c r="L59" s="233">
        <v>0</v>
      </c>
      <c r="M59" s="233">
        <f>G59*(1+L59/100)</f>
        <v>0</v>
      </c>
      <c r="N59" s="225">
        <v>3.0000000000000001E-3</v>
      </c>
      <c r="O59" s="225">
        <f>ROUND(E59*N59,5)</f>
        <v>2.4E-2</v>
      </c>
      <c r="P59" s="225">
        <v>0</v>
      </c>
      <c r="Q59" s="225">
        <f>ROUND(E59*P59,5)</f>
        <v>0</v>
      </c>
      <c r="R59" s="225"/>
      <c r="S59" s="225"/>
      <c r="T59" s="226">
        <v>0</v>
      </c>
      <c r="U59" s="225">
        <f>ROUND(E59*T59,2)</f>
        <v>0</v>
      </c>
      <c r="V59" s="215"/>
      <c r="W59" s="215"/>
      <c r="X59" s="215"/>
      <c r="Y59" s="215"/>
      <c r="Z59" s="215"/>
      <c r="AA59" s="215"/>
      <c r="AB59" s="215"/>
      <c r="AC59" s="215"/>
      <c r="AD59" s="215"/>
      <c r="AE59" s="215" t="s">
        <v>176</v>
      </c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0.399999999999999" outlineLevel="1" x14ac:dyDescent="0.25">
      <c r="A60" s="216">
        <v>50</v>
      </c>
      <c r="B60" s="222" t="s">
        <v>205</v>
      </c>
      <c r="C60" s="265" t="s">
        <v>206</v>
      </c>
      <c r="D60" s="224" t="s">
        <v>109</v>
      </c>
      <c r="E60" s="230">
        <v>250</v>
      </c>
      <c r="F60" s="232">
        <f>H60+J60</f>
        <v>0</v>
      </c>
      <c r="G60" s="233">
        <f>ROUND(E60*F60,2)</f>
        <v>0</v>
      </c>
      <c r="H60" s="233"/>
      <c r="I60" s="233">
        <f>ROUND(E60*H60,2)</f>
        <v>0</v>
      </c>
      <c r="J60" s="233"/>
      <c r="K60" s="233">
        <f>ROUND(E60*J60,2)</f>
        <v>0</v>
      </c>
      <c r="L60" s="233">
        <v>0</v>
      </c>
      <c r="M60" s="233">
        <f>G60*(1+L60/100)</f>
        <v>0</v>
      </c>
      <c r="N60" s="225">
        <v>1.3999999999999999E-4</v>
      </c>
      <c r="O60" s="225">
        <f>ROUND(E60*N60,5)</f>
        <v>3.5000000000000003E-2</v>
      </c>
      <c r="P60" s="225">
        <v>0</v>
      </c>
      <c r="Q60" s="225">
        <f>ROUND(E60*P60,5)</f>
        <v>0</v>
      </c>
      <c r="R60" s="225"/>
      <c r="S60" s="225"/>
      <c r="T60" s="226">
        <v>0.49717</v>
      </c>
      <c r="U60" s="225">
        <f>ROUND(E60*T60,2)</f>
        <v>124.29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106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0.399999999999999" outlineLevel="1" x14ac:dyDescent="0.25">
      <c r="A61" s="216">
        <v>51</v>
      </c>
      <c r="B61" s="222" t="s">
        <v>207</v>
      </c>
      <c r="C61" s="265" t="s">
        <v>208</v>
      </c>
      <c r="D61" s="224" t="s">
        <v>109</v>
      </c>
      <c r="E61" s="230">
        <v>110</v>
      </c>
      <c r="F61" s="232">
        <f>H61+J61</f>
        <v>0</v>
      </c>
      <c r="G61" s="233">
        <f>ROUND(E61*F61,2)</f>
        <v>0</v>
      </c>
      <c r="H61" s="233"/>
      <c r="I61" s="233">
        <f>ROUND(E61*H61,2)</f>
        <v>0</v>
      </c>
      <c r="J61" s="233"/>
      <c r="K61" s="233">
        <f>ROUND(E61*J61,2)</f>
        <v>0</v>
      </c>
      <c r="L61" s="233">
        <v>0</v>
      </c>
      <c r="M61" s="233">
        <f>G61*(1+L61/100)</f>
        <v>0</v>
      </c>
      <c r="N61" s="225">
        <v>9.8999999999999999E-4</v>
      </c>
      <c r="O61" s="225">
        <f>ROUND(E61*N61,5)</f>
        <v>0.1089</v>
      </c>
      <c r="P61" s="225">
        <v>0</v>
      </c>
      <c r="Q61" s="225">
        <f>ROUND(E61*P61,5)</f>
        <v>0</v>
      </c>
      <c r="R61" s="225"/>
      <c r="S61" s="225"/>
      <c r="T61" s="226">
        <v>0.13</v>
      </c>
      <c r="U61" s="225">
        <f>ROUND(E61*T61,2)</f>
        <v>14.3</v>
      </c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106</v>
      </c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0.399999999999999" outlineLevel="1" x14ac:dyDescent="0.25">
      <c r="A62" s="216">
        <v>52</v>
      </c>
      <c r="B62" s="222" t="s">
        <v>209</v>
      </c>
      <c r="C62" s="265" t="s">
        <v>210</v>
      </c>
      <c r="D62" s="224" t="s">
        <v>109</v>
      </c>
      <c r="E62" s="230">
        <v>18</v>
      </c>
      <c r="F62" s="232">
        <f>H62+J62</f>
        <v>0</v>
      </c>
      <c r="G62" s="233">
        <f>ROUND(E62*F62,2)</f>
        <v>0</v>
      </c>
      <c r="H62" s="233"/>
      <c r="I62" s="233">
        <f>ROUND(E62*H62,2)</f>
        <v>0</v>
      </c>
      <c r="J62" s="233"/>
      <c r="K62" s="233">
        <f>ROUND(E62*J62,2)</f>
        <v>0</v>
      </c>
      <c r="L62" s="233">
        <v>0</v>
      </c>
      <c r="M62" s="233">
        <f>G62*(1+L62/100)</f>
        <v>0</v>
      </c>
      <c r="N62" s="225">
        <v>1.0499999999999999E-3</v>
      </c>
      <c r="O62" s="225">
        <f>ROUND(E62*N62,5)</f>
        <v>1.89E-2</v>
      </c>
      <c r="P62" s="225">
        <v>0</v>
      </c>
      <c r="Q62" s="225">
        <f>ROUND(E62*P62,5)</f>
        <v>0</v>
      </c>
      <c r="R62" s="225"/>
      <c r="S62" s="225"/>
      <c r="T62" s="226">
        <v>0.17917</v>
      </c>
      <c r="U62" s="225">
        <f>ROUND(E62*T62,2)</f>
        <v>3.23</v>
      </c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106</v>
      </c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0.399999999999999" outlineLevel="1" x14ac:dyDescent="0.25">
      <c r="A63" s="216">
        <v>53</v>
      </c>
      <c r="B63" s="222" t="s">
        <v>211</v>
      </c>
      <c r="C63" s="265" t="s">
        <v>212</v>
      </c>
      <c r="D63" s="224" t="s">
        <v>114</v>
      </c>
      <c r="E63" s="230">
        <v>22</v>
      </c>
      <c r="F63" s="232">
        <f>H63+J63</f>
        <v>0</v>
      </c>
      <c r="G63" s="233">
        <f>ROUND(E63*F63,2)</f>
        <v>0</v>
      </c>
      <c r="H63" s="233"/>
      <c r="I63" s="233">
        <f>ROUND(E63*H63,2)</f>
        <v>0</v>
      </c>
      <c r="J63" s="233"/>
      <c r="K63" s="233">
        <f>ROUND(E63*J63,2)</f>
        <v>0</v>
      </c>
      <c r="L63" s="233">
        <v>0</v>
      </c>
      <c r="M63" s="233">
        <f>G63*(1+L63/100)</f>
        <v>0</v>
      </c>
      <c r="N63" s="225">
        <v>2.9999999999999997E-4</v>
      </c>
      <c r="O63" s="225">
        <f>ROUND(E63*N63,5)</f>
        <v>6.6E-3</v>
      </c>
      <c r="P63" s="225">
        <v>0</v>
      </c>
      <c r="Q63" s="225">
        <f>ROUND(E63*P63,5)</f>
        <v>0</v>
      </c>
      <c r="R63" s="225"/>
      <c r="S63" s="225"/>
      <c r="T63" s="226">
        <v>0.35216999999999998</v>
      </c>
      <c r="U63" s="225">
        <f>ROUND(E63*T63,2)</f>
        <v>7.75</v>
      </c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106</v>
      </c>
      <c r="AF63" s="215"/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ht="20.399999999999999" outlineLevel="1" x14ac:dyDescent="0.25">
      <c r="A64" s="216">
        <v>54</v>
      </c>
      <c r="B64" s="222" t="s">
        <v>213</v>
      </c>
      <c r="C64" s="265" t="s">
        <v>214</v>
      </c>
      <c r="D64" s="224" t="s">
        <v>114</v>
      </c>
      <c r="E64" s="230">
        <v>6</v>
      </c>
      <c r="F64" s="232">
        <f>H64+J64</f>
        <v>0</v>
      </c>
      <c r="G64" s="233">
        <f>ROUND(E64*F64,2)</f>
        <v>0</v>
      </c>
      <c r="H64" s="233"/>
      <c r="I64" s="233">
        <f>ROUND(E64*H64,2)</f>
        <v>0</v>
      </c>
      <c r="J64" s="233"/>
      <c r="K64" s="233">
        <f>ROUND(E64*J64,2)</f>
        <v>0</v>
      </c>
      <c r="L64" s="233">
        <v>0</v>
      </c>
      <c r="M64" s="233">
        <f>G64*(1+L64/100)</f>
        <v>0</v>
      </c>
      <c r="N64" s="225">
        <v>2.0000000000000001E-4</v>
      </c>
      <c r="O64" s="225">
        <f>ROUND(E64*N64,5)</f>
        <v>1.1999999999999999E-3</v>
      </c>
      <c r="P64" s="225">
        <v>0</v>
      </c>
      <c r="Q64" s="225">
        <f>ROUND(E64*P64,5)</f>
        <v>0</v>
      </c>
      <c r="R64" s="225"/>
      <c r="S64" s="225"/>
      <c r="T64" s="226">
        <v>0.24399999999999999</v>
      </c>
      <c r="U64" s="225">
        <f>ROUND(E64*T64,2)</f>
        <v>1.46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106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0.399999999999999" outlineLevel="1" x14ac:dyDescent="0.25">
      <c r="A65" s="216">
        <v>55</v>
      </c>
      <c r="B65" s="222" t="s">
        <v>215</v>
      </c>
      <c r="C65" s="265" t="s">
        <v>216</v>
      </c>
      <c r="D65" s="224" t="s">
        <v>114</v>
      </c>
      <c r="E65" s="230">
        <v>60</v>
      </c>
      <c r="F65" s="232">
        <f>H65+J65</f>
        <v>0</v>
      </c>
      <c r="G65" s="233">
        <f>ROUND(E65*F65,2)</f>
        <v>0</v>
      </c>
      <c r="H65" s="233"/>
      <c r="I65" s="233">
        <f>ROUND(E65*H65,2)</f>
        <v>0</v>
      </c>
      <c r="J65" s="233"/>
      <c r="K65" s="233">
        <f>ROUND(E65*J65,2)</f>
        <v>0</v>
      </c>
      <c r="L65" s="233">
        <v>0</v>
      </c>
      <c r="M65" s="233">
        <f>G65*(1+L65/100)</f>
        <v>0</v>
      </c>
      <c r="N65" s="225">
        <v>1.1E-4</v>
      </c>
      <c r="O65" s="225">
        <f>ROUND(E65*N65,5)</f>
        <v>6.6E-3</v>
      </c>
      <c r="P65" s="225">
        <v>0</v>
      </c>
      <c r="Q65" s="225">
        <f>ROUND(E65*P65,5)</f>
        <v>0</v>
      </c>
      <c r="R65" s="225"/>
      <c r="S65" s="225"/>
      <c r="T65" s="226">
        <v>0.24399999999999999</v>
      </c>
      <c r="U65" s="225">
        <f>ROUND(E65*T65,2)</f>
        <v>14.64</v>
      </c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106</v>
      </c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0.399999999999999" outlineLevel="1" x14ac:dyDescent="0.25">
      <c r="A66" s="216">
        <v>56</v>
      </c>
      <c r="B66" s="222" t="s">
        <v>217</v>
      </c>
      <c r="C66" s="265" t="s">
        <v>218</v>
      </c>
      <c r="D66" s="224" t="s">
        <v>114</v>
      </c>
      <c r="E66" s="230">
        <v>8</v>
      </c>
      <c r="F66" s="232">
        <f>H66+J66</f>
        <v>0</v>
      </c>
      <c r="G66" s="233">
        <f>ROUND(E66*F66,2)</f>
        <v>0</v>
      </c>
      <c r="H66" s="233"/>
      <c r="I66" s="233">
        <f>ROUND(E66*H66,2)</f>
        <v>0</v>
      </c>
      <c r="J66" s="233"/>
      <c r="K66" s="233">
        <f>ROUND(E66*J66,2)</f>
        <v>0</v>
      </c>
      <c r="L66" s="233">
        <v>0</v>
      </c>
      <c r="M66" s="233">
        <f>G66*(1+L66/100)</f>
        <v>0</v>
      </c>
      <c r="N66" s="225">
        <v>5.94E-3</v>
      </c>
      <c r="O66" s="225">
        <f>ROUND(E66*N66,5)</f>
        <v>4.752E-2</v>
      </c>
      <c r="P66" s="225">
        <v>0</v>
      </c>
      <c r="Q66" s="225">
        <f>ROUND(E66*P66,5)</f>
        <v>0</v>
      </c>
      <c r="R66" s="225"/>
      <c r="S66" s="225"/>
      <c r="T66" s="226">
        <v>0.94950000000000001</v>
      </c>
      <c r="U66" s="225">
        <f>ROUND(E66*T66,2)</f>
        <v>7.6</v>
      </c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106</v>
      </c>
      <c r="AF66" s="215"/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0.399999999999999" outlineLevel="1" x14ac:dyDescent="0.25">
      <c r="A67" s="216">
        <v>57</v>
      </c>
      <c r="B67" s="222" t="s">
        <v>219</v>
      </c>
      <c r="C67" s="265" t="s">
        <v>220</v>
      </c>
      <c r="D67" s="224" t="s">
        <v>114</v>
      </c>
      <c r="E67" s="230">
        <v>40</v>
      </c>
      <c r="F67" s="232">
        <f>H67+J67</f>
        <v>0</v>
      </c>
      <c r="G67" s="233">
        <f>ROUND(E67*F67,2)</f>
        <v>0</v>
      </c>
      <c r="H67" s="233"/>
      <c r="I67" s="233">
        <f>ROUND(E67*H67,2)</f>
        <v>0</v>
      </c>
      <c r="J67" s="233"/>
      <c r="K67" s="233">
        <f>ROUND(E67*J67,2)</f>
        <v>0</v>
      </c>
      <c r="L67" s="233">
        <v>0</v>
      </c>
      <c r="M67" s="233">
        <f>G67*(1+L67/100)</f>
        <v>0</v>
      </c>
      <c r="N67" s="225">
        <v>2.5000000000000001E-4</v>
      </c>
      <c r="O67" s="225">
        <f>ROUND(E67*N67,5)</f>
        <v>0.01</v>
      </c>
      <c r="P67" s="225">
        <v>0</v>
      </c>
      <c r="Q67" s="225">
        <f>ROUND(E67*P67,5)</f>
        <v>0</v>
      </c>
      <c r="R67" s="225"/>
      <c r="S67" s="225"/>
      <c r="T67" s="226">
        <v>0.26417000000000002</v>
      </c>
      <c r="U67" s="225">
        <f>ROUND(E67*T67,2)</f>
        <v>10.57</v>
      </c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106</v>
      </c>
      <c r="AF67" s="215"/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16">
        <v>58</v>
      </c>
      <c r="B68" s="222" t="s">
        <v>221</v>
      </c>
      <c r="C68" s="265" t="s">
        <v>222</v>
      </c>
      <c r="D68" s="224" t="s">
        <v>114</v>
      </c>
      <c r="E68" s="230">
        <v>16</v>
      </c>
      <c r="F68" s="232">
        <f>H68+J68</f>
        <v>0</v>
      </c>
      <c r="G68" s="233">
        <f>ROUND(E68*F68,2)</f>
        <v>0</v>
      </c>
      <c r="H68" s="233"/>
      <c r="I68" s="233">
        <f>ROUND(E68*H68,2)</f>
        <v>0</v>
      </c>
      <c r="J68" s="233"/>
      <c r="K68" s="233">
        <f>ROUND(E68*J68,2)</f>
        <v>0</v>
      </c>
      <c r="L68" s="233">
        <v>0</v>
      </c>
      <c r="M68" s="233">
        <f>G68*(1+L68/100)</f>
        <v>0</v>
      </c>
      <c r="N68" s="225">
        <v>0</v>
      </c>
      <c r="O68" s="225">
        <f>ROUND(E68*N68,5)</f>
        <v>0</v>
      </c>
      <c r="P68" s="225">
        <v>0</v>
      </c>
      <c r="Q68" s="225">
        <f>ROUND(E68*P68,5)</f>
        <v>0</v>
      </c>
      <c r="R68" s="225"/>
      <c r="S68" s="225"/>
      <c r="T68" s="226">
        <v>0.11</v>
      </c>
      <c r="U68" s="225">
        <f>ROUND(E68*T68,2)</f>
        <v>1.76</v>
      </c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106</v>
      </c>
      <c r="AF68" s="215"/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0.399999999999999" outlineLevel="1" x14ac:dyDescent="0.25">
      <c r="A69" s="216">
        <v>59</v>
      </c>
      <c r="B69" s="222" t="s">
        <v>223</v>
      </c>
      <c r="C69" s="265" t="s">
        <v>224</v>
      </c>
      <c r="D69" s="224" t="s">
        <v>114</v>
      </c>
      <c r="E69" s="230">
        <v>10</v>
      </c>
      <c r="F69" s="232">
        <f>H69+J69</f>
        <v>0</v>
      </c>
      <c r="G69" s="233">
        <f>ROUND(E69*F69,2)</f>
        <v>0</v>
      </c>
      <c r="H69" s="233"/>
      <c r="I69" s="233">
        <f>ROUND(E69*H69,2)</f>
        <v>0</v>
      </c>
      <c r="J69" s="233"/>
      <c r="K69" s="233">
        <f>ROUND(E69*J69,2)</f>
        <v>0</v>
      </c>
      <c r="L69" s="233">
        <v>0</v>
      </c>
      <c r="M69" s="233">
        <f>G69*(1+L69/100)</f>
        <v>0</v>
      </c>
      <c r="N69" s="225">
        <v>7.77E-3</v>
      </c>
      <c r="O69" s="225">
        <f>ROUND(E69*N69,5)</f>
        <v>7.7700000000000005E-2</v>
      </c>
      <c r="P69" s="225">
        <v>0</v>
      </c>
      <c r="Q69" s="225">
        <f>ROUND(E69*P69,5)</f>
        <v>0</v>
      </c>
      <c r="R69" s="225"/>
      <c r="S69" s="225"/>
      <c r="T69" s="226">
        <v>1.4546699999999999</v>
      </c>
      <c r="U69" s="225">
        <f>ROUND(E69*T69,2)</f>
        <v>14.55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106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0.399999999999999" outlineLevel="1" x14ac:dyDescent="0.25">
      <c r="A70" s="216">
        <v>60</v>
      </c>
      <c r="B70" s="222" t="s">
        <v>225</v>
      </c>
      <c r="C70" s="265" t="s">
        <v>226</v>
      </c>
      <c r="D70" s="224" t="s">
        <v>114</v>
      </c>
      <c r="E70" s="230">
        <v>4</v>
      </c>
      <c r="F70" s="232">
        <f>H70+J70</f>
        <v>0</v>
      </c>
      <c r="G70" s="233">
        <f>ROUND(E70*F70,2)</f>
        <v>0</v>
      </c>
      <c r="H70" s="233"/>
      <c r="I70" s="233">
        <f>ROUND(E70*H70,2)</f>
        <v>0</v>
      </c>
      <c r="J70" s="233"/>
      <c r="K70" s="233">
        <f>ROUND(E70*J70,2)</f>
        <v>0</v>
      </c>
      <c r="L70" s="233">
        <v>0</v>
      </c>
      <c r="M70" s="233">
        <f>G70*(1+L70/100)</f>
        <v>0</v>
      </c>
      <c r="N70" s="225">
        <v>3.64E-3</v>
      </c>
      <c r="O70" s="225">
        <f>ROUND(E70*N70,5)</f>
        <v>1.456E-2</v>
      </c>
      <c r="P70" s="225">
        <v>0</v>
      </c>
      <c r="Q70" s="225">
        <f>ROUND(E70*P70,5)</f>
        <v>0</v>
      </c>
      <c r="R70" s="225"/>
      <c r="S70" s="225"/>
      <c r="T70" s="226">
        <v>0.871</v>
      </c>
      <c r="U70" s="225">
        <f>ROUND(E70*T70,2)</f>
        <v>3.48</v>
      </c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106</v>
      </c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0.399999999999999" outlineLevel="1" x14ac:dyDescent="0.25">
      <c r="A71" s="216">
        <v>61</v>
      </c>
      <c r="B71" s="222" t="s">
        <v>227</v>
      </c>
      <c r="C71" s="265" t="s">
        <v>228</v>
      </c>
      <c r="D71" s="224" t="s">
        <v>114</v>
      </c>
      <c r="E71" s="230">
        <v>10</v>
      </c>
      <c r="F71" s="232">
        <f>H71+J71</f>
        <v>0</v>
      </c>
      <c r="G71" s="233">
        <f>ROUND(E71*F71,2)</f>
        <v>0</v>
      </c>
      <c r="H71" s="233"/>
      <c r="I71" s="233">
        <f>ROUND(E71*H71,2)</f>
        <v>0</v>
      </c>
      <c r="J71" s="233"/>
      <c r="K71" s="233">
        <f>ROUND(E71*J71,2)</f>
        <v>0</v>
      </c>
      <c r="L71" s="233">
        <v>0</v>
      </c>
      <c r="M71" s="233">
        <f>G71*(1+L71/100)</f>
        <v>0</v>
      </c>
      <c r="N71" s="225">
        <v>2.2000000000000001E-4</v>
      </c>
      <c r="O71" s="225">
        <f>ROUND(E71*N71,5)</f>
        <v>2.2000000000000001E-3</v>
      </c>
      <c r="P71" s="225">
        <v>0</v>
      </c>
      <c r="Q71" s="225">
        <f>ROUND(E71*P71,5)</f>
        <v>0</v>
      </c>
      <c r="R71" s="225"/>
      <c r="S71" s="225"/>
      <c r="T71" s="226">
        <v>0.35216999999999998</v>
      </c>
      <c r="U71" s="225">
        <f>ROUND(E71*T71,2)</f>
        <v>3.52</v>
      </c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106</v>
      </c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5">
      <c r="A72" s="216">
        <v>62</v>
      </c>
      <c r="B72" s="222" t="s">
        <v>229</v>
      </c>
      <c r="C72" s="265" t="s">
        <v>230</v>
      </c>
      <c r="D72" s="224" t="s">
        <v>114</v>
      </c>
      <c r="E72" s="230">
        <v>4</v>
      </c>
      <c r="F72" s="232">
        <f>H72+J72</f>
        <v>0</v>
      </c>
      <c r="G72" s="233">
        <f>ROUND(E72*F72,2)</f>
        <v>0</v>
      </c>
      <c r="H72" s="233"/>
      <c r="I72" s="233">
        <f>ROUND(E72*H72,2)</f>
        <v>0</v>
      </c>
      <c r="J72" s="233"/>
      <c r="K72" s="233">
        <f>ROUND(E72*J72,2)</f>
        <v>0</v>
      </c>
      <c r="L72" s="233">
        <v>0</v>
      </c>
      <c r="M72" s="233">
        <f>G72*(1+L72/100)</f>
        <v>0</v>
      </c>
      <c r="N72" s="225">
        <v>0</v>
      </c>
      <c r="O72" s="225">
        <f>ROUND(E72*N72,5)</f>
        <v>0</v>
      </c>
      <c r="P72" s="225">
        <v>0</v>
      </c>
      <c r="Q72" s="225">
        <f>ROUND(E72*P72,5)</f>
        <v>0</v>
      </c>
      <c r="R72" s="225"/>
      <c r="S72" s="225"/>
      <c r="T72" s="226">
        <v>0.63</v>
      </c>
      <c r="U72" s="225">
        <f>ROUND(E72*T72,2)</f>
        <v>2.52</v>
      </c>
      <c r="V72" s="215"/>
      <c r="W72" s="215"/>
      <c r="X72" s="215"/>
      <c r="Y72" s="215"/>
      <c r="Z72" s="215"/>
      <c r="AA72" s="215"/>
      <c r="AB72" s="215"/>
      <c r="AC72" s="215"/>
      <c r="AD72" s="215"/>
      <c r="AE72" s="215" t="s">
        <v>106</v>
      </c>
      <c r="AF72" s="215"/>
      <c r="AG72" s="215"/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0.399999999999999" outlineLevel="1" x14ac:dyDescent="0.25">
      <c r="A73" s="216">
        <v>63</v>
      </c>
      <c r="B73" s="222" t="s">
        <v>231</v>
      </c>
      <c r="C73" s="265" t="s">
        <v>232</v>
      </c>
      <c r="D73" s="224" t="s">
        <v>109</v>
      </c>
      <c r="E73" s="230">
        <v>120</v>
      </c>
      <c r="F73" s="232">
        <f>H73+J73</f>
        <v>0</v>
      </c>
      <c r="G73" s="233">
        <f>ROUND(E73*F73,2)</f>
        <v>0</v>
      </c>
      <c r="H73" s="233"/>
      <c r="I73" s="233">
        <f>ROUND(E73*H73,2)</f>
        <v>0</v>
      </c>
      <c r="J73" s="233"/>
      <c r="K73" s="233">
        <f>ROUND(E73*J73,2)</f>
        <v>0</v>
      </c>
      <c r="L73" s="233">
        <v>0</v>
      </c>
      <c r="M73" s="233">
        <f>G73*(1+L73/100)</f>
        <v>0</v>
      </c>
      <c r="N73" s="225">
        <v>1.7000000000000001E-4</v>
      </c>
      <c r="O73" s="225">
        <f>ROUND(E73*N73,5)</f>
        <v>2.0400000000000001E-2</v>
      </c>
      <c r="P73" s="225">
        <v>0</v>
      </c>
      <c r="Q73" s="225">
        <f>ROUND(E73*P73,5)</f>
        <v>0</v>
      </c>
      <c r="R73" s="225"/>
      <c r="S73" s="225"/>
      <c r="T73" s="226">
        <v>0.1265</v>
      </c>
      <c r="U73" s="225">
        <f>ROUND(E73*T73,2)</f>
        <v>15.18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106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16">
        <v>64</v>
      </c>
      <c r="B74" s="222" t="s">
        <v>233</v>
      </c>
      <c r="C74" s="265" t="s">
        <v>234</v>
      </c>
      <c r="D74" s="224" t="s">
        <v>114</v>
      </c>
      <c r="E74" s="230">
        <v>1</v>
      </c>
      <c r="F74" s="232">
        <f>H74+J74</f>
        <v>0</v>
      </c>
      <c r="G74" s="233">
        <f>ROUND(E74*F74,2)</f>
        <v>0</v>
      </c>
      <c r="H74" s="233"/>
      <c r="I74" s="233">
        <f>ROUND(E74*H74,2)</f>
        <v>0</v>
      </c>
      <c r="J74" s="233"/>
      <c r="K74" s="233">
        <f>ROUND(E74*J74,2)</f>
        <v>0</v>
      </c>
      <c r="L74" s="233">
        <v>0</v>
      </c>
      <c r="M74" s="233">
        <f>G74*(1+L74/100)</f>
        <v>0</v>
      </c>
      <c r="N74" s="225">
        <v>0</v>
      </c>
      <c r="O74" s="225">
        <f>ROUND(E74*N74,5)</f>
        <v>0</v>
      </c>
      <c r="P74" s="225">
        <v>0</v>
      </c>
      <c r="Q74" s="225">
        <f>ROUND(E74*P74,5)</f>
        <v>0</v>
      </c>
      <c r="R74" s="225"/>
      <c r="S74" s="225"/>
      <c r="T74" s="226">
        <v>0.37</v>
      </c>
      <c r="U74" s="225">
        <f>ROUND(E74*T74,2)</f>
        <v>0.37</v>
      </c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106</v>
      </c>
      <c r="AF74" s="215"/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0.399999999999999" outlineLevel="1" x14ac:dyDescent="0.25">
      <c r="A75" s="216">
        <v>65</v>
      </c>
      <c r="B75" s="222" t="s">
        <v>235</v>
      </c>
      <c r="C75" s="265" t="s">
        <v>236</v>
      </c>
      <c r="D75" s="224" t="s">
        <v>109</v>
      </c>
      <c r="E75" s="230">
        <v>80</v>
      </c>
      <c r="F75" s="232">
        <f>H75+J75</f>
        <v>0</v>
      </c>
      <c r="G75" s="233">
        <f>ROUND(E75*F75,2)</f>
        <v>0</v>
      </c>
      <c r="H75" s="233"/>
      <c r="I75" s="233">
        <f>ROUND(E75*H75,2)</f>
        <v>0</v>
      </c>
      <c r="J75" s="233"/>
      <c r="K75" s="233">
        <f>ROUND(E75*J75,2)</f>
        <v>0</v>
      </c>
      <c r="L75" s="233">
        <v>0</v>
      </c>
      <c r="M75" s="233">
        <f>G75*(1+L75/100)</f>
        <v>0</v>
      </c>
      <c r="N75" s="225">
        <v>3.4099999999999998E-3</v>
      </c>
      <c r="O75" s="225">
        <f>ROUND(E75*N75,5)</f>
        <v>0.27279999999999999</v>
      </c>
      <c r="P75" s="225">
        <v>0</v>
      </c>
      <c r="Q75" s="225">
        <f>ROUND(E75*P75,5)</f>
        <v>0</v>
      </c>
      <c r="R75" s="225"/>
      <c r="S75" s="225"/>
      <c r="T75" s="226">
        <v>0.14749999999999999</v>
      </c>
      <c r="U75" s="225">
        <f>ROUND(E75*T75,2)</f>
        <v>11.8</v>
      </c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106</v>
      </c>
      <c r="AF75" s="215"/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ht="20.399999999999999" outlineLevel="1" x14ac:dyDescent="0.25">
      <c r="A76" s="216">
        <v>66</v>
      </c>
      <c r="B76" s="222" t="s">
        <v>237</v>
      </c>
      <c r="C76" s="265" t="s">
        <v>238</v>
      </c>
      <c r="D76" s="224" t="s">
        <v>109</v>
      </c>
      <c r="E76" s="230">
        <v>55</v>
      </c>
      <c r="F76" s="232">
        <f>H76+J76</f>
        <v>0</v>
      </c>
      <c r="G76" s="233">
        <f>ROUND(E76*F76,2)</f>
        <v>0</v>
      </c>
      <c r="H76" s="233"/>
      <c r="I76" s="233">
        <f>ROUND(E76*H76,2)</f>
        <v>0</v>
      </c>
      <c r="J76" s="233"/>
      <c r="K76" s="233">
        <f>ROUND(E76*J76,2)</f>
        <v>0</v>
      </c>
      <c r="L76" s="233">
        <v>0</v>
      </c>
      <c r="M76" s="233">
        <f>G76*(1+L76/100)</f>
        <v>0</v>
      </c>
      <c r="N76" s="225">
        <v>2.0500000000000002E-3</v>
      </c>
      <c r="O76" s="225">
        <f>ROUND(E76*N76,5)</f>
        <v>0.11275</v>
      </c>
      <c r="P76" s="225">
        <v>0</v>
      </c>
      <c r="Q76" s="225">
        <f>ROUND(E76*P76,5)</f>
        <v>0</v>
      </c>
      <c r="R76" s="225"/>
      <c r="S76" s="225"/>
      <c r="T76" s="226">
        <v>0.16866999999999999</v>
      </c>
      <c r="U76" s="225">
        <f>ROUND(E76*T76,2)</f>
        <v>9.2799999999999994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106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0.399999999999999" outlineLevel="1" x14ac:dyDescent="0.25">
      <c r="A77" s="216">
        <v>67</v>
      </c>
      <c r="B77" s="222" t="s">
        <v>239</v>
      </c>
      <c r="C77" s="265" t="s">
        <v>240</v>
      </c>
      <c r="D77" s="224" t="s">
        <v>109</v>
      </c>
      <c r="E77" s="230">
        <v>90</v>
      </c>
      <c r="F77" s="232">
        <f>H77+J77</f>
        <v>0</v>
      </c>
      <c r="G77" s="233">
        <f>ROUND(E77*F77,2)</f>
        <v>0</v>
      </c>
      <c r="H77" s="233"/>
      <c r="I77" s="233">
        <f>ROUND(E77*H77,2)</f>
        <v>0</v>
      </c>
      <c r="J77" s="233"/>
      <c r="K77" s="233">
        <f>ROUND(E77*J77,2)</f>
        <v>0</v>
      </c>
      <c r="L77" s="233">
        <v>0</v>
      </c>
      <c r="M77" s="233">
        <f>G77*(1+L77/100)</f>
        <v>0</v>
      </c>
      <c r="N77" s="225">
        <v>1.6000000000000001E-4</v>
      </c>
      <c r="O77" s="225">
        <f>ROUND(E77*N77,5)</f>
        <v>1.44E-2</v>
      </c>
      <c r="P77" s="225">
        <v>0</v>
      </c>
      <c r="Q77" s="225">
        <f>ROUND(E77*P77,5)</f>
        <v>0</v>
      </c>
      <c r="R77" s="225"/>
      <c r="S77" s="225"/>
      <c r="T77" s="226">
        <v>5.0959999999999998E-2</v>
      </c>
      <c r="U77" s="225">
        <f>ROUND(E77*T77,2)</f>
        <v>4.59</v>
      </c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106</v>
      </c>
      <c r="AF77" s="215"/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0.399999999999999" outlineLevel="1" x14ac:dyDescent="0.25">
      <c r="A78" s="216">
        <v>68</v>
      </c>
      <c r="B78" s="222" t="s">
        <v>241</v>
      </c>
      <c r="C78" s="265" t="s">
        <v>242</v>
      </c>
      <c r="D78" s="224" t="s">
        <v>109</v>
      </c>
      <c r="E78" s="230">
        <v>1290</v>
      </c>
      <c r="F78" s="232">
        <f>H78+J78</f>
        <v>0</v>
      </c>
      <c r="G78" s="233">
        <f>ROUND(E78*F78,2)</f>
        <v>0</v>
      </c>
      <c r="H78" s="233"/>
      <c r="I78" s="233">
        <f>ROUND(E78*H78,2)</f>
        <v>0</v>
      </c>
      <c r="J78" s="233"/>
      <c r="K78" s="233">
        <f>ROUND(E78*J78,2)</f>
        <v>0</v>
      </c>
      <c r="L78" s="233">
        <v>0</v>
      </c>
      <c r="M78" s="233">
        <f>G78*(1+L78/100)</f>
        <v>0</v>
      </c>
      <c r="N78" s="225">
        <v>1.3999999999999999E-4</v>
      </c>
      <c r="O78" s="225">
        <f>ROUND(E78*N78,5)</f>
        <v>0.18060000000000001</v>
      </c>
      <c r="P78" s="225">
        <v>0</v>
      </c>
      <c r="Q78" s="225">
        <f>ROUND(E78*P78,5)</f>
        <v>0</v>
      </c>
      <c r="R78" s="225"/>
      <c r="S78" s="225"/>
      <c r="T78" s="226">
        <v>5.0959999999999998E-2</v>
      </c>
      <c r="U78" s="225">
        <f>ROUND(E78*T78,2)</f>
        <v>65.739999999999995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106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ht="20.399999999999999" outlineLevel="1" x14ac:dyDescent="0.25">
      <c r="A79" s="216">
        <v>69</v>
      </c>
      <c r="B79" s="222" t="s">
        <v>243</v>
      </c>
      <c r="C79" s="265" t="s">
        <v>244</v>
      </c>
      <c r="D79" s="224" t="s">
        <v>109</v>
      </c>
      <c r="E79" s="230">
        <v>1260</v>
      </c>
      <c r="F79" s="232">
        <f>H79+J79</f>
        <v>0</v>
      </c>
      <c r="G79" s="233">
        <f>ROUND(E79*F79,2)</f>
        <v>0</v>
      </c>
      <c r="H79" s="233"/>
      <c r="I79" s="233">
        <f>ROUND(E79*H79,2)</f>
        <v>0</v>
      </c>
      <c r="J79" s="233"/>
      <c r="K79" s="233">
        <f>ROUND(E79*J79,2)</f>
        <v>0</v>
      </c>
      <c r="L79" s="233">
        <v>0</v>
      </c>
      <c r="M79" s="233">
        <f>G79*(1+L79/100)</f>
        <v>0</v>
      </c>
      <c r="N79" s="225">
        <v>2.0000000000000001E-4</v>
      </c>
      <c r="O79" s="225">
        <f>ROUND(E79*N79,5)</f>
        <v>0.252</v>
      </c>
      <c r="P79" s="225">
        <v>0</v>
      </c>
      <c r="Q79" s="225">
        <f>ROUND(E79*P79,5)</f>
        <v>0</v>
      </c>
      <c r="R79" s="225"/>
      <c r="S79" s="225"/>
      <c r="T79" s="226">
        <v>5.0959999999999998E-2</v>
      </c>
      <c r="U79" s="225">
        <f>ROUND(E79*T79,2)</f>
        <v>64.209999999999994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106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0.399999999999999" outlineLevel="1" x14ac:dyDescent="0.25">
      <c r="A80" s="216">
        <v>70</v>
      </c>
      <c r="B80" s="222" t="s">
        <v>245</v>
      </c>
      <c r="C80" s="265" t="s">
        <v>246</v>
      </c>
      <c r="D80" s="224" t="s">
        <v>109</v>
      </c>
      <c r="E80" s="230">
        <v>3590</v>
      </c>
      <c r="F80" s="232">
        <f>H80+J80</f>
        <v>0</v>
      </c>
      <c r="G80" s="233">
        <f>ROUND(E80*F80,2)</f>
        <v>0</v>
      </c>
      <c r="H80" s="233"/>
      <c r="I80" s="233">
        <f>ROUND(E80*H80,2)</f>
        <v>0</v>
      </c>
      <c r="J80" s="233"/>
      <c r="K80" s="233">
        <f>ROUND(E80*J80,2)</f>
        <v>0</v>
      </c>
      <c r="L80" s="233">
        <v>0</v>
      </c>
      <c r="M80" s="233">
        <f>G80*(1+L80/100)</f>
        <v>0</v>
      </c>
      <c r="N80" s="225">
        <v>1.8000000000000001E-4</v>
      </c>
      <c r="O80" s="225">
        <f>ROUND(E80*N80,5)</f>
        <v>0.6462</v>
      </c>
      <c r="P80" s="225">
        <v>0</v>
      </c>
      <c r="Q80" s="225">
        <f>ROUND(E80*P80,5)</f>
        <v>0</v>
      </c>
      <c r="R80" s="225"/>
      <c r="S80" s="225"/>
      <c r="T80" s="226">
        <v>5.0959999999999998E-2</v>
      </c>
      <c r="U80" s="225">
        <f>ROUND(E80*T80,2)</f>
        <v>182.95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106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0.399999999999999" outlineLevel="1" x14ac:dyDescent="0.25">
      <c r="A81" s="216">
        <v>71</v>
      </c>
      <c r="B81" s="222" t="s">
        <v>247</v>
      </c>
      <c r="C81" s="265" t="s">
        <v>248</v>
      </c>
      <c r="D81" s="224" t="s">
        <v>109</v>
      </c>
      <c r="E81" s="230">
        <v>80</v>
      </c>
      <c r="F81" s="232">
        <f>H81+J81</f>
        <v>0</v>
      </c>
      <c r="G81" s="233">
        <f>ROUND(E81*F81,2)</f>
        <v>0</v>
      </c>
      <c r="H81" s="233"/>
      <c r="I81" s="233">
        <f>ROUND(E81*H81,2)</f>
        <v>0</v>
      </c>
      <c r="J81" s="233"/>
      <c r="K81" s="233">
        <f>ROUND(E81*J81,2)</f>
        <v>0</v>
      </c>
      <c r="L81" s="233">
        <v>0</v>
      </c>
      <c r="M81" s="233">
        <f>G81*(1+L81/100)</f>
        <v>0</v>
      </c>
      <c r="N81" s="225">
        <v>3.4000000000000002E-4</v>
      </c>
      <c r="O81" s="225">
        <f>ROUND(E81*N81,5)</f>
        <v>2.7199999999999998E-2</v>
      </c>
      <c r="P81" s="225">
        <v>0</v>
      </c>
      <c r="Q81" s="225">
        <f>ROUND(E81*P81,5)</f>
        <v>0</v>
      </c>
      <c r="R81" s="225"/>
      <c r="S81" s="225"/>
      <c r="T81" s="226">
        <v>4.6670000000000003E-2</v>
      </c>
      <c r="U81" s="225">
        <f>ROUND(E81*T81,2)</f>
        <v>3.73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106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16">
        <v>72</v>
      </c>
      <c r="B82" s="222" t="s">
        <v>249</v>
      </c>
      <c r="C82" s="265" t="s">
        <v>250</v>
      </c>
      <c r="D82" s="224" t="s">
        <v>109</v>
      </c>
      <c r="E82" s="230">
        <v>85</v>
      </c>
      <c r="F82" s="232">
        <f>H82+J82</f>
        <v>0</v>
      </c>
      <c r="G82" s="233">
        <f>ROUND(E82*F82,2)</f>
        <v>0</v>
      </c>
      <c r="H82" s="233"/>
      <c r="I82" s="233">
        <f>ROUND(E82*H82,2)</f>
        <v>0</v>
      </c>
      <c r="J82" s="233"/>
      <c r="K82" s="233">
        <f>ROUND(E82*J82,2)</f>
        <v>0</v>
      </c>
      <c r="L82" s="233">
        <v>0</v>
      </c>
      <c r="M82" s="233">
        <f>G82*(1+L82/100)</f>
        <v>0</v>
      </c>
      <c r="N82" s="225">
        <v>0</v>
      </c>
      <c r="O82" s="225">
        <f>ROUND(E82*N82,5)</f>
        <v>0</v>
      </c>
      <c r="P82" s="225">
        <v>0</v>
      </c>
      <c r="Q82" s="225">
        <f>ROUND(E82*P82,5)</f>
        <v>0</v>
      </c>
      <c r="R82" s="225"/>
      <c r="S82" s="225"/>
      <c r="T82" s="226">
        <v>6.4799999999999996E-2</v>
      </c>
      <c r="U82" s="225">
        <f>ROUND(E82*T82,2)</f>
        <v>5.51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106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0.399999999999999" outlineLevel="1" x14ac:dyDescent="0.25">
      <c r="A83" s="216">
        <v>73</v>
      </c>
      <c r="B83" s="222" t="s">
        <v>251</v>
      </c>
      <c r="C83" s="265" t="s">
        <v>252</v>
      </c>
      <c r="D83" s="224" t="s">
        <v>109</v>
      </c>
      <c r="E83" s="230">
        <v>45</v>
      </c>
      <c r="F83" s="232">
        <f>H83+J83</f>
        <v>0</v>
      </c>
      <c r="G83" s="233">
        <f>ROUND(E83*F83,2)</f>
        <v>0</v>
      </c>
      <c r="H83" s="233"/>
      <c r="I83" s="233">
        <f>ROUND(E83*H83,2)</f>
        <v>0</v>
      </c>
      <c r="J83" s="233"/>
      <c r="K83" s="233">
        <f>ROUND(E83*J83,2)</f>
        <v>0</v>
      </c>
      <c r="L83" s="233">
        <v>0</v>
      </c>
      <c r="M83" s="233">
        <f>G83*(1+L83/100)</f>
        <v>0</v>
      </c>
      <c r="N83" s="225">
        <v>1.3999999999999999E-4</v>
      </c>
      <c r="O83" s="225">
        <f>ROUND(E83*N83,5)</f>
        <v>6.3E-3</v>
      </c>
      <c r="P83" s="225">
        <v>0</v>
      </c>
      <c r="Q83" s="225">
        <f>ROUND(E83*P83,5)</f>
        <v>0</v>
      </c>
      <c r="R83" s="225"/>
      <c r="S83" s="225"/>
      <c r="T83" s="226">
        <v>6.4149999999999999E-2</v>
      </c>
      <c r="U83" s="225">
        <f>ROUND(E83*T83,2)</f>
        <v>2.89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106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0.399999999999999" outlineLevel="1" x14ac:dyDescent="0.25">
      <c r="A84" s="216">
        <v>74</v>
      </c>
      <c r="B84" s="222" t="s">
        <v>253</v>
      </c>
      <c r="C84" s="265" t="s">
        <v>254</v>
      </c>
      <c r="D84" s="224" t="s">
        <v>109</v>
      </c>
      <c r="E84" s="230">
        <v>65</v>
      </c>
      <c r="F84" s="232">
        <f>H84+J84</f>
        <v>0</v>
      </c>
      <c r="G84" s="233">
        <f>ROUND(E84*F84,2)</f>
        <v>0</v>
      </c>
      <c r="H84" s="233"/>
      <c r="I84" s="233">
        <f>ROUND(E84*H84,2)</f>
        <v>0</v>
      </c>
      <c r="J84" s="233"/>
      <c r="K84" s="233">
        <f>ROUND(E84*J84,2)</f>
        <v>0</v>
      </c>
      <c r="L84" s="233">
        <v>0</v>
      </c>
      <c r="M84" s="233">
        <f>G84*(1+L84/100)</f>
        <v>0</v>
      </c>
      <c r="N84" s="225">
        <v>1.1000000000000001E-3</v>
      </c>
      <c r="O84" s="225">
        <f>ROUND(E84*N84,5)</f>
        <v>7.1499999999999994E-2</v>
      </c>
      <c r="P84" s="225">
        <v>0</v>
      </c>
      <c r="Q84" s="225">
        <f>ROUND(E84*P84,5)</f>
        <v>0</v>
      </c>
      <c r="R84" s="225"/>
      <c r="S84" s="225"/>
      <c r="T84" s="226">
        <v>8.1059999999999993E-2</v>
      </c>
      <c r="U84" s="225">
        <f>ROUND(E84*T84,2)</f>
        <v>5.27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106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0.399999999999999" outlineLevel="1" x14ac:dyDescent="0.25">
      <c r="A85" s="216">
        <v>75</v>
      </c>
      <c r="B85" s="222" t="s">
        <v>255</v>
      </c>
      <c r="C85" s="265" t="s">
        <v>256</v>
      </c>
      <c r="D85" s="224" t="s">
        <v>109</v>
      </c>
      <c r="E85" s="230">
        <v>60</v>
      </c>
      <c r="F85" s="232">
        <f>H85+J85</f>
        <v>0</v>
      </c>
      <c r="G85" s="233">
        <f>ROUND(E85*F85,2)</f>
        <v>0</v>
      </c>
      <c r="H85" s="233"/>
      <c r="I85" s="233">
        <f>ROUND(E85*H85,2)</f>
        <v>0</v>
      </c>
      <c r="J85" s="233"/>
      <c r="K85" s="233">
        <f>ROUND(E85*J85,2)</f>
        <v>0</v>
      </c>
      <c r="L85" s="233">
        <v>0</v>
      </c>
      <c r="M85" s="233">
        <f>G85*(1+L85/100)</f>
        <v>0</v>
      </c>
      <c r="N85" s="225">
        <v>2.2000000000000001E-4</v>
      </c>
      <c r="O85" s="225">
        <f>ROUND(E85*N85,5)</f>
        <v>1.32E-2</v>
      </c>
      <c r="P85" s="225">
        <v>0</v>
      </c>
      <c r="Q85" s="225">
        <f>ROUND(E85*P85,5)</f>
        <v>0</v>
      </c>
      <c r="R85" s="225"/>
      <c r="S85" s="225"/>
      <c r="T85" s="226">
        <v>7.0000000000000007E-2</v>
      </c>
      <c r="U85" s="225">
        <f>ROUND(E85*T85,2)</f>
        <v>4.2</v>
      </c>
      <c r="V85" s="215"/>
      <c r="W85" s="215"/>
      <c r="X85" s="215"/>
      <c r="Y85" s="215"/>
      <c r="Z85" s="215"/>
      <c r="AA85" s="215"/>
      <c r="AB85" s="215"/>
      <c r="AC85" s="215"/>
      <c r="AD85" s="215"/>
      <c r="AE85" s="215" t="s">
        <v>106</v>
      </c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0.399999999999999" outlineLevel="1" x14ac:dyDescent="0.25">
      <c r="A86" s="216">
        <v>76</v>
      </c>
      <c r="B86" s="222" t="s">
        <v>257</v>
      </c>
      <c r="C86" s="265" t="s">
        <v>258</v>
      </c>
      <c r="D86" s="224" t="s">
        <v>114</v>
      </c>
      <c r="E86" s="230">
        <v>1</v>
      </c>
      <c r="F86" s="232">
        <f>H86+J86</f>
        <v>0</v>
      </c>
      <c r="G86" s="233">
        <f>ROUND(E86*F86,2)</f>
        <v>0</v>
      </c>
      <c r="H86" s="233"/>
      <c r="I86" s="233">
        <f>ROUND(E86*H86,2)</f>
        <v>0</v>
      </c>
      <c r="J86" s="233"/>
      <c r="K86" s="233">
        <f>ROUND(E86*J86,2)</f>
        <v>0</v>
      </c>
      <c r="L86" s="233">
        <v>0</v>
      </c>
      <c r="M86" s="233">
        <f>G86*(1+L86/100)</f>
        <v>0</v>
      </c>
      <c r="N86" s="225">
        <v>4.0000000000000003E-5</v>
      </c>
      <c r="O86" s="225">
        <f>ROUND(E86*N86,5)</f>
        <v>4.0000000000000003E-5</v>
      </c>
      <c r="P86" s="225">
        <v>0</v>
      </c>
      <c r="Q86" s="225">
        <f>ROUND(E86*P86,5)</f>
        <v>0</v>
      </c>
      <c r="R86" s="225"/>
      <c r="S86" s="225"/>
      <c r="T86" s="226">
        <v>0.14749999999999999</v>
      </c>
      <c r="U86" s="225">
        <f>ROUND(E86*T86,2)</f>
        <v>0.15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106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0.399999999999999" outlineLevel="1" x14ac:dyDescent="0.25">
      <c r="A87" s="216">
        <v>77</v>
      </c>
      <c r="B87" s="222" t="s">
        <v>259</v>
      </c>
      <c r="C87" s="265" t="s">
        <v>260</v>
      </c>
      <c r="D87" s="224" t="s">
        <v>114</v>
      </c>
      <c r="E87" s="230">
        <v>12</v>
      </c>
      <c r="F87" s="232">
        <f>H87+J87</f>
        <v>0</v>
      </c>
      <c r="G87" s="233">
        <f>ROUND(E87*F87,2)</f>
        <v>0</v>
      </c>
      <c r="H87" s="233"/>
      <c r="I87" s="233">
        <f>ROUND(E87*H87,2)</f>
        <v>0</v>
      </c>
      <c r="J87" s="233"/>
      <c r="K87" s="233">
        <f>ROUND(E87*J87,2)</f>
        <v>0</v>
      </c>
      <c r="L87" s="233">
        <v>0</v>
      </c>
      <c r="M87" s="233">
        <f>G87*(1+L87/100)</f>
        <v>0</v>
      </c>
      <c r="N87" s="225">
        <v>1.2E-4</v>
      </c>
      <c r="O87" s="225">
        <f>ROUND(E87*N87,5)</f>
        <v>1.4400000000000001E-3</v>
      </c>
      <c r="P87" s="225">
        <v>0</v>
      </c>
      <c r="Q87" s="225">
        <f>ROUND(E87*P87,5)</f>
        <v>0</v>
      </c>
      <c r="R87" s="225"/>
      <c r="S87" s="225"/>
      <c r="T87" s="226">
        <v>0.26800000000000002</v>
      </c>
      <c r="U87" s="225">
        <f>ROUND(E87*T87,2)</f>
        <v>3.22</v>
      </c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106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5">
      <c r="A88" s="217" t="s">
        <v>101</v>
      </c>
      <c r="B88" s="223" t="s">
        <v>67</v>
      </c>
      <c r="C88" s="266" t="s">
        <v>68</v>
      </c>
      <c r="D88" s="227"/>
      <c r="E88" s="231"/>
      <c r="F88" s="234"/>
      <c r="G88" s="234">
        <f>SUMIF(AE89:AE92,"&lt;&gt;NOR",G89:G92)</f>
        <v>0</v>
      </c>
      <c r="H88" s="234"/>
      <c r="I88" s="234">
        <f>SUM(I89:I92)</f>
        <v>0</v>
      </c>
      <c r="J88" s="234"/>
      <c r="K88" s="234">
        <f>SUM(K89:K92)</f>
        <v>0</v>
      </c>
      <c r="L88" s="234"/>
      <c r="M88" s="234">
        <f>SUM(M89:M92)</f>
        <v>0</v>
      </c>
      <c r="N88" s="228"/>
      <c r="O88" s="228">
        <f>SUM(O89:O92)</f>
        <v>1.1046</v>
      </c>
      <c r="P88" s="228"/>
      <c r="Q88" s="228">
        <f>SUM(Q89:Q92)</f>
        <v>0</v>
      </c>
      <c r="R88" s="228"/>
      <c r="S88" s="228"/>
      <c r="T88" s="229"/>
      <c r="U88" s="228">
        <f>SUM(U89:U92)</f>
        <v>171.60000000000002</v>
      </c>
      <c r="AE88" t="s">
        <v>102</v>
      </c>
    </row>
    <row r="89" spans="1:60" outlineLevel="1" x14ac:dyDescent="0.25">
      <c r="A89" s="216">
        <v>78</v>
      </c>
      <c r="B89" s="222" t="s">
        <v>261</v>
      </c>
      <c r="C89" s="265" t="s">
        <v>262</v>
      </c>
      <c r="D89" s="224" t="s">
        <v>109</v>
      </c>
      <c r="E89" s="230">
        <v>250</v>
      </c>
      <c r="F89" s="232">
        <f>H89+J89</f>
        <v>0</v>
      </c>
      <c r="G89" s="233">
        <f>ROUND(E89*F89,2)</f>
        <v>0</v>
      </c>
      <c r="H89" s="233"/>
      <c r="I89" s="233">
        <f>ROUND(E89*H89,2)</f>
        <v>0</v>
      </c>
      <c r="J89" s="233"/>
      <c r="K89" s="233">
        <f>ROUND(E89*J89,2)</f>
        <v>0</v>
      </c>
      <c r="L89" s="233">
        <v>0</v>
      </c>
      <c r="M89" s="233">
        <f>G89*(1+L89/100)</f>
        <v>0</v>
      </c>
      <c r="N89" s="225">
        <v>0</v>
      </c>
      <c r="O89" s="225">
        <f>ROUND(E89*N89,5)</f>
        <v>0</v>
      </c>
      <c r="P89" s="225">
        <v>0</v>
      </c>
      <c r="Q89" s="225">
        <f>ROUND(E89*P89,5)</f>
        <v>0</v>
      </c>
      <c r="R89" s="225"/>
      <c r="S89" s="225"/>
      <c r="T89" s="226">
        <v>0.3</v>
      </c>
      <c r="U89" s="225">
        <f>ROUND(E89*T89,2)</f>
        <v>75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106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16">
        <v>79</v>
      </c>
      <c r="B90" s="222" t="s">
        <v>263</v>
      </c>
      <c r="C90" s="265" t="s">
        <v>264</v>
      </c>
      <c r="D90" s="224" t="s">
        <v>109</v>
      </c>
      <c r="E90" s="230">
        <v>250</v>
      </c>
      <c r="F90" s="232">
        <f>H90+J90</f>
        <v>0</v>
      </c>
      <c r="G90" s="233">
        <f>ROUND(E90*F90,2)</f>
        <v>0</v>
      </c>
      <c r="H90" s="233"/>
      <c r="I90" s="233">
        <f>ROUND(E90*H90,2)</f>
        <v>0</v>
      </c>
      <c r="J90" s="233"/>
      <c r="K90" s="233">
        <f>ROUND(E90*J90,2)</f>
        <v>0</v>
      </c>
      <c r="L90" s="233">
        <v>0</v>
      </c>
      <c r="M90" s="233">
        <f>G90*(1+L90/100)</f>
        <v>0</v>
      </c>
      <c r="N90" s="225">
        <v>2.82E-3</v>
      </c>
      <c r="O90" s="225">
        <f>ROUND(E90*N90,5)</f>
        <v>0.70499999999999996</v>
      </c>
      <c r="P90" s="225">
        <v>0</v>
      </c>
      <c r="Q90" s="225">
        <f>ROUND(E90*P90,5)</f>
        <v>0</v>
      </c>
      <c r="R90" s="225"/>
      <c r="S90" s="225"/>
      <c r="T90" s="226">
        <v>0.12</v>
      </c>
      <c r="U90" s="225">
        <f>ROUND(E90*T90,2)</f>
        <v>30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106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0.399999999999999" outlineLevel="1" x14ac:dyDescent="0.25">
      <c r="A91" s="216">
        <v>80</v>
      </c>
      <c r="B91" s="222" t="s">
        <v>265</v>
      </c>
      <c r="C91" s="265" t="s">
        <v>266</v>
      </c>
      <c r="D91" s="224" t="s">
        <v>109</v>
      </c>
      <c r="E91" s="230">
        <v>90</v>
      </c>
      <c r="F91" s="232">
        <f>H91+J91</f>
        <v>0</v>
      </c>
      <c r="G91" s="233">
        <f>ROUND(E91*F91,2)</f>
        <v>0</v>
      </c>
      <c r="H91" s="233"/>
      <c r="I91" s="233">
        <f>ROUND(E91*H91,2)</f>
        <v>0</v>
      </c>
      <c r="J91" s="233"/>
      <c r="K91" s="233">
        <f>ROUND(E91*J91,2)</f>
        <v>0</v>
      </c>
      <c r="L91" s="233">
        <v>0</v>
      </c>
      <c r="M91" s="233">
        <f>G91*(1+L91/100)</f>
        <v>0</v>
      </c>
      <c r="N91" s="225">
        <v>4.4400000000000004E-3</v>
      </c>
      <c r="O91" s="225">
        <f>ROUND(E91*N91,5)</f>
        <v>0.39960000000000001</v>
      </c>
      <c r="P91" s="225">
        <v>0</v>
      </c>
      <c r="Q91" s="225">
        <f>ROUND(E91*P91,5)</f>
        <v>0</v>
      </c>
      <c r="R91" s="225"/>
      <c r="S91" s="225"/>
      <c r="T91" s="226">
        <v>0.69499999999999995</v>
      </c>
      <c r="U91" s="225">
        <f>ROUND(E91*T91,2)</f>
        <v>62.55</v>
      </c>
      <c r="V91" s="215"/>
      <c r="W91" s="215"/>
      <c r="X91" s="215"/>
      <c r="Y91" s="215"/>
      <c r="Z91" s="215"/>
      <c r="AA91" s="215"/>
      <c r="AB91" s="215"/>
      <c r="AC91" s="215"/>
      <c r="AD91" s="215"/>
      <c r="AE91" s="215" t="s">
        <v>106</v>
      </c>
      <c r="AF91" s="215"/>
      <c r="AG91" s="215"/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5">
      <c r="A92" s="216">
        <v>81</v>
      </c>
      <c r="B92" s="222" t="s">
        <v>267</v>
      </c>
      <c r="C92" s="265" t="s">
        <v>268</v>
      </c>
      <c r="D92" s="224" t="s">
        <v>109</v>
      </c>
      <c r="E92" s="230">
        <v>70</v>
      </c>
      <c r="F92" s="232">
        <f>H92+J92</f>
        <v>0</v>
      </c>
      <c r="G92" s="233">
        <f>ROUND(E92*F92,2)</f>
        <v>0</v>
      </c>
      <c r="H92" s="233"/>
      <c r="I92" s="233">
        <f>ROUND(E92*H92,2)</f>
        <v>0</v>
      </c>
      <c r="J92" s="233"/>
      <c r="K92" s="233">
        <f>ROUND(E92*J92,2)</f>
        <v>0</v>
      </c>
      <c r="L92" s="233">
        <v>0</v>
      </c>
      <c r="M92" s="233">
        <f>G92*(1+L92/100)</f>
        <v>0</v>
      </c>
      <c r="N92" s="225">
        <v>0</v>
      </c>
      <c r="O92" s="225">
        <f>ROUND(E92*N92,5)</f>
        <v>0</v>
      </c>
      <c r="P92" s="225">
        <v>0</v>
      </c>
      <c r="Q92" s="225">
        <f>ROUND(E92*P92,5)</f>
        <v>0</v>
      </c>
      <c r="R92" s="225"/>
      <c r="S92" s="225"/>
      <c r="T92" s="226">
        <v>5.7829999999999999E-2</v>
      </c>
      <c r="U92" s="225">
        <f>ROUND(E92*T92,2)</f>
        <v>4.05</v>
      </c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106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5">
      <c r="A93" s="217" t="s">
        <v>101</v>
      </c>
      <c r="B93" s="223" t="s">
        <v>69</v>
      </c>
      <c r="C93" s="266" t="s">
        <v>70</v>
      </c>
      <c r="D93" s="227"/>
      <c r="E93" s="231"/>
      <c r="F93" s="234"/>
      <c r="G93" s="234">
        <f>SUMIF(AE94:AE107,"&lt;&gt;NOR",G94:G107)</f>
        <v>0</v>
      </c>
      <c r="H93" s="234"/>
      <c r="I93" s="234">
        <f>SUM(I94:I107)</f>
        <v>0</v>
      </c>
      <c r="J93" s="234"/>
      <c r="K93" s="234">
        <f>SUM(K94:K107)</f>
        <v>0</v>
      </c>
      <c r="L93" s="234"/>
      <c r="M93" s="234">
        <f>SUM(M94:M107)</f>
        <v>0</v>
      </c>
      <c r="N93" s="228"/>
      <c r="O93" s="228">
        <f>SUM(O94:O107)</f>
        <v>16.358560000000001</v>
      </c>
      <c r="P93" s="228"/>
      <c r="Q93" s="228">
        <f>SUM(Q94:Q107)</f>
        <v>0</v>
      </c>
      <c r="R93" s="228"/>
      <c r="S93" s="228"/>
      <c r="T93" s="229"/>
      <c r="U93" s="228">
        <f>SUM(U94:U107)</f>
        <v>60.180000000000007</v>
      </c>
      <c r="AE93" t="s">
        <v>102</v>
      </c>
    </row>
    <row r="94" spans="1:60" outlineLevel="1" x14ac:dyDescent="0.25">
      <c r="A94" s="216">
        <v>82</v>
      </c>
      <c r="B94" s="222" t="s">
        <v>269</v>
      </c>
      <c r="C94" s="265" t="s">
        <v>270</v>
      </c>
      <c r="D94" s="224" t="s">
        <v>125</v>
      </c>
      <c r="E94" s="230">
        <v>30</v>
      </c>
      <c r="F94" s="232">
        <f>H94+J94</f>
        <v>0</v>
      </c>
      <c r="G94" s="233">
        <f>ROUND(E94*F94,2)</f>
        <v>0</v>
      </c>
      <c r="H94" s="233"/>
      <c r="I94" s="233">
        <f>ROUND(E94*H94,2)</f>
        <v>0</v>
      </c>
      <c r="J94" s="233"/>
      <c r="K94" s="233">
        <f>ROUND(E94*J94,2)</f>
        <v>0</v>
      </c>
      <c r="L94" s="233">
        <v>0</v>
      </c>
      <c r="M94" s="233">
        <f>G94*(1+L94/100)</f>
        <v>0</v>
      </c>
      <c r="N94" s="225">
        <v>0</v>
      </c>
      <c r="O94" s="225">
        <f>ROUND(E94*N94,5)</f>
        <v>0</v>
      </c>
      <c r="P94" s="225">
        <v>0</v>
      </c>
      <c r="Q94" s="225">
        <f>ROUND(E94*P94,5)</f>
        <v>0</v>
      </c>
      <c r="R94" s="225"/>
      <c r="S94" s="225"/>
      <c r="T94" s="226">
        <v>0.155</v>
      </c>
      <c r="U94" s="225">
        <f>ROUND(E94*T94,2)</f>
        <v>4.6500000000000004</v>
      </c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106</v>
      </c>
      <c r="AF94" s="215"/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ht="20.399999999999999" outlineLevel="1" x14ac:dyDescent="0.25">
      <c r="A95" s="216">
        <v>83</v>
      </c>
      <c r="B95" s="222" t="s">
        <v>271</v>
      </c>
      <c r="C95" s="265" t="s">
        <v>272</v>
      </c>
      <c r="D95" s="224" t="s">
        <v>125</v>
      </c>
      <c r="E95" s="230">
        <v>5</v>
      </c>
      <c r="F95" s="232">
        <f>H95+J95</f>
        <v>0</v>
      </c>
      <c r="G95" s="233">
        <f>ROUND(E95*F95,2)</f>
        <v>0</v>
      </c>
      <c r="H95" s="233"/>
      <c r="I95" s="233">
        <f>ROUND(E95*H95,2)</f>
        <v>0</v>
      </c>
      <c r="J95" s="233"/>
      <c r="K95" s="233">
        <f>ROUND(E95*J95,2)</f>
        <v>0</v>
      </c>
      <c r="L95" s="233">
        <v>0</v>
      </c>
      <c r="M95" s="233">
        <f>G95*(1+L95/100)</f>
        <v>0</v>
      </c>
      <c r="N95" s="225">
        <v>0</v>
      </c>
      <c r="O95" s="225">
        <f>ROUND(E95*N95,5)</f>
        <v>0</v>
      </c>
      <c r="P95" s="225">
        <v>0</v>
      </c>
      <c r="Q95" s="225">
        <f>ROUND(E95*P95,5)</f>
        <v>0</v>
      </c>
      <c r="R95" s="225"/>
      <c r="S95" s="225"/>
      <c r="T95" s="226">
        <v>0.20599999999999999</v>
      </c>
      <c r="U95" s="225">
        <f>ROUND(E95*T95,2)</f>
        <v>1.03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106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5">
      <c r="A96" s="216">
        <v>84</v>
      </c>
      <c r="B96" s="222" t="s">
        <v>273</v>
      </c>
      <c r="C96" s="265" t="s">
        <v>274</v>
      </c>
      <c r="D96" s="224" t="s">
        <v>109</v>
      </c>
      <c r="E96" s="230">
        <v>50</v>
      </c>
      <c r="F96" s="232">
        <f>H96+J96</f>
        <v>0</v>
      </c>
      <c r="G96" s="233">
        <f>ROUND(E96*F96,2)</f>
        <v>0</v>
      </c>
      <c r="H96" s="233"/>
      <c r="I96" s="233">
        <f>ROUND(E96*H96,2)</f>
        <v>0</v>
      </c>
      <c r="J96" s="233"/>
      <c r="K96" s="233">
        <f>ROUND(E96*J96,2)</f>
        <v>0</v>
      </c>
      <c r="L96" s="233">
        <v>0</v>
      </c>
      <c r="M96" s="233">
        <f>G96*(1+L96/100)</f>
        <v>0</v>
      </c>
      <c r="N96" s="225">
        <v>0</v>
      </c>
      <c r="O96" s="225">
        <f>ROUND(E96*N96,5)</f>
        <v>0</v>
      </c>
      <c r="P96" s="225">
        <v>0</v>
      </c>
      <c r="Q96" s="225">
        <f>ROUND(E96*P96,5)</f>
        <v>0</v>
      </c>
      <c r="R96" s="225"/>
      <c r="S96" s="225"/>
      <c r="T96" s="226">
        <v>0.1022</v>
      </c>
      <c r="U96" s="225">
        <f>ROUND(E96*T96,2)</f>
        <v>5.1100000000000003</v>
      </c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106</v>
      </c>
      <c r="AF96" s="215"/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16">
        <v>85</v>
      </c>
      <c r="B97" s="222" t="s">
        <v>275</v>
      </c>
      <c r="C97" s="265" t="s">
        <v>276</v>
      </c>
      <c r="D97" s="224" t="s">
        <v>114</v>
      </c>
      <c r="E97" s="230">
        <v>1</v>
      </c>
      <c r="F97" s="232">
        <f>H97+J97</f>
        <v>0</v>
      </c>
      <c r="G97" s="233">
        <f>ROUND(E97*F97,2)</f>
        <v>0</v>
      </c>
      <c r="H97" s="233"/>
      <c r="I97" s="233">
        <f>ROUND(E97*H97,2)</f>
        <v>0</v>
      </c>
      <c r="J97" s="233"/>
      <c r="K97" s="233">
        <f>ROUND(E97*J97,2)</f>
        <v>0</v>
      </c>
      <c r="L97" s="233">
        <v>0</v>
      </c>
      <c r="M97" s="233">
        <f>G97*(1+L97/100)</f>
        <v>0</v>
      </c>
      <c r="N97" s="225">
        <v>0</v>
      </c>
      <c r="O97" s="225">
        <f>ROUND(E97*N97,5)</f>
        <v>0</v>
      </c>
      <c r="P97" s="225">
        <v>0</v>
      </c>
      <c r="Q97" s="225">
        <f>ROUND(E97*P97,5)</f>
        <v>0</v>
      </c>
      <c r="R97" s="225"/>
      <c r="S97" s="225"/>
      <c r="T97" s="226">
        <v>6.0620000000000003</v>
      </c>
      <c r="U97" s="225">
        <f>ROUND(E97*T97,2)</f>
        <v>6.06</v>
      </c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106</v>
      </c>
      <c r="AF97" s="215"/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0.399999999999999" outlineLevel="1" x14ac:dyDescent="0.25">
      <c r="A98" s="216">
        <v>86</v>
      </c>
      <c r="B98" s="222" t="s">
        <v>277</v>
      </c>
      <c r="C98" s="265" t="s">
        <v>278</v>
      </c>
      <c r="D98" s="224" t="s">
        <v>279</v>
      </c>
      <c r="E98" s="230">
        <v>1</v>
      </c>
      <c r="F98" s="232">
        <f>H98+J98</f>
        <v>0</v>
      </c>
      <c r="G98" s="233">
        <f>ROUND(E98*F98,2)</f>
        <v>0</v>
      </c>
      <c r="H98" s="233"/>
      <c r="I98" s="233">
        <f>ROUND(E98*H98,2)</f>
        <v>0</v>
      </c>
      <c r="J98" s="233"/>
      <c r="K98" s="233">
        <f>ROUND(E98*J98,2)</f>
        <v>0</v>
      </c>
      <c r="L98" s="233">
        <v>0</v>
      </c>
      <c r="M98" s="233">
        <f>G98*(1+L98/100)</f>
        <v>0</v>
      </c>
      <c r="N98" s="225">
        <v>2.5249999999999999</v>
      </c>
      <c r="O98" s="225">
        <f>ROUND(E98*N98,5)</f>
        <v>2.5249999999999999</v>
      </c>
      <c r="P98" s="225">
        <v>0</v>
      </c>
      <c r="Q98" s="225">
        <f>ROUND(E98*P98,5)</f>
        <v>0</v>
      </c>
      <c r="R98" s="225"/>
      <c r="S98" s="225"/>
      <c r="T98" s="226">
        <v>3.9</v>
      </c>
      <c r="U98" s="225">
        <f>ROUND(E98*T98,2)</f>
        <v>3.9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106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0.399999999999999" outlineLevel="1" x14ac:dyDescent="0.25">
      <c r="A99" s="216">
        <v>87</v>
      </c>
      <c r="B99" s="222" t="s">
        <v>280</v>
      </c>
      <c r="C99" s="265" t="s">
        <v>281</v>
      </c>
      <c r="D99" s="224" t="s">
        <v>109</v>
      </c>
      <c r="E99" s="230">
        <v>50</v>
      </c>
      <c r="F99" s="232">
        <f>H99+J99</f>
        <v>0</v>
      </c>
      <c r="G99" s="233">
        <f>ROUND(E99*F99,2)</f>
        <v>0</v>
      </c>
      <c r="H99" s="233"/>
      <c r="I99" s="233">
        <f>ROUND(E99*H99,2)</f>
        <v>0</v>
      </c>
      <c r="J99" s="233"/>
      <c r="K99" s="233">
        <f>ROUND(E99*J99,2)</f>
        <v>0</v>
      </c>
      <c r="L99" s="233">
        <v>0</v>
      </c>
      <c r="M99" s="233">
        <f>G99*(1+L99/100)</f>
        <v>0</v>
      </c>
      <c r="N99" s="225">
        <v>0.27300000000000002</v>
      </c>
      <c r="O99" s="225">
        <f>ROUND(E99*N99,5)</f>
        <v>13.65</v>
      </c>
      <c r="P99" s="225">
        <v>0</v>
      </c>
      <c r="Q99" s="225">
        <f>ROUND(E99*P99,5)</f>
        <v>0</v>
      </c>
      <c r="R99" s="225"/>
      <c r="S99" s="225"/>
      <c r="T99" s="226">
        <v>0.111</v>
      </c>
      <c r="U99" s="225">
        <f>ROUND(E99*T99,2)</f>
        <v>5.55</v>
      </c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106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20.399999999999999" outlineLevel="1" x14ac:dyDescent="0.25">
      <c r="A100" s="216">
        <v>88</v>
      </c>
      <c r="B100" s="222" t="s">
        <v>282</v>
      </c>
      <c r="C100" s="265" t="s">
        <v>283</v>
      </c>
      <c r="D100" s="224" t="s">
        <v>109</v>
      </c>
      <c r="E100" s="230">
        <v>50</v>
      </c>
      <c r="F100" s="232">
        <f>H100+J100</f>
        <v>0</v>
      </c>
      <c r="G100" s="233">
        <f>ROUND(E100*F100,2)</f>
        <v>0</v>
      </c>
      <c r="H100" s="233"/>
      <c r="I100" s="233">
        <f>ROUND(E100*H100,2)</f>
        <v>0</v>
      </c>
      <c r="J100" s="233"/>
      <c r="K100" s="233">
        <f>ROUND(E100*J100,2)</f>
        <v>0</v>
      </c>
      <c r="L100" s="233">
        <v>0</v>
      </c>
      <c r="M100" s="233">
        <f>G100*(1+L100/100)</f>
        <v>0</v>
      </c>
      <c r="N100" s="225">
        <v>6.0000000000000002E-5</v>
      </c>
      <c r="O100" s="225">
        <f>ROUND(E100*N100,5)</f>
        <v>3.0000000000000001E-3</v>
      </c>
      <c r="P100" s="225">
        <v>0</v>
      </c>
      <c r="Q100" s="225">
        <f>ROUND(E100*P100,5)</f>
        <v>0</v>
      </c>
      <c r="R100" s="225"/>
      <c r="S100" s="225"/>
      <c r="T100" s="226">
        <v>2.5999999999999999E-2</v>
      </c>
      <c r="U100" s="225">
        <f>ROUND(E100*T100,2)</f>
        <v>1.3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106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 x14ac:dyDescent="0.25">
      <c r="A101" s="216">
        <v>89</v>
      </c>
      <c r="B101" s="222" t="s">
        <v>284</v>
      </c>
      <c r="C101" s="265" t="s">
        <v>285</v>
      </c>
      <c r="D101" s="224" t="s">
        <v>109</v>
      </c>
      <c r="E101" s="230">
        <v>50</v>
      </c>
      <c r="F101" s="232">
        <f>H101+J101</f>
        <v>0</v>
      </c>
      <c r="G101" s="233">
        <f>ROUND(E101*F101,2)</f>
        <v>0</v>
      </c>
      <c r="H101" s="233"/>
      <c r="I101" s="233">
        <f>ROUND(E101*H101,2)</f>
        <v>0</v>
      </c>
      <c r="J101" s="233"/>
      <c r="K101" s="233">
        <f>ROUND(E101*J101,2)</f>
        <v>0</v>
      </c>
      <c r="L101" s="233">
        <v>0</v>
      </c>
      <c r="M101" s="233">
        <f>G101*(1+L101/100)</f>
        <v>0</v>
      </c>
      <c r="N101" s="225">
        <v>0</v>
      </c>
      <c r="O101" s="225">
        <f>ROUND(E101*N101,5)</f>
        <v>0</v>
      </c>
      <c r="P101" s="225">
        <v>0</v>
      </c>
      <c r="Q101" s="225">
        <f>ROUND(E101*P101,5)</f>
        <v>0</v>
      </c>
      <c r="R101" s="225"/>
      <c r="S101" s="225"/>
      <c r="T101" s="226">
        <v>0.251</v>
      </c>
      <c r="U101" s="225">
        <f>ROUND(E101*T101,2)</f>
        <v>12.55</v>
      </c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106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16">
        <v>90</v>
      </c>
      <c r="B102" s="222" t="s">
        <v>286</v>
      </c>
      <c r="C102" s="265" t="s">
        <v>287</v>
      </c>
      <c r="D102" s="224" t="s">
        <v>125</v>
      </c>
      <c r="E102" s="230">
        <v>30</v>
      </c>
      <c r="F102" s="232">
        <f>H102+J102</f>
        <v>0</v>
      </c>
      <c r="G102" s="233">
        <f>ROUND(E102*F102,2)</f>
        <v>0</v>
      </c>
      <c r="H102" s="233"/>
      <c r="I102" s="233">
        <f>ROUND(E102*H102,2)</f>
        <v>0</v>
      </c>
      <c r="J102" s="233"/>
      <c r="K102" s="233">
        <f>ROUND(E102*J102,2)</f>
        <v>0</v>
      </c>
      <c r="L102" s="233">
        <v>0</v>
      </c>
      <c r="M102" s="233">
        <f>G102*(1+L102/100)</f>
        <v>0</v>
      </c>
      <c r="N102" s="225">
        <v>0</v>
      </c>
      <c r="O102" s="225">
        <f>ROUND(E102*N102,5)</f>
        <v>0</v>
      </c>
      <c r="P102" s="225">
        <v>0</v>
      </c>
      <c r="Q102" s="225">
        <f>ROUND(E102*P102,5)</f>
        <v>0</v>
      </c>
      <c r="R102" s="225"/>
      <c r="S102" s="225"/>
      <c r="T102" s="226">
        <v>5.5E-2</v>
      </c>
      <c r="U102" s="225">
        <f>ROUND(E102*T102,2)</f>
        <v>1.65</v>
      </c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106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5">
      <c r="A103" s="216">
        <v>91</v>
      </c>
      <c r="B103" s="222" t="s">
        <v>288</v>
      </c>
      <c r="C103" s="265" t="s">
        <v>289</v>
      </c>
      <c r="D103" s="224" t="s">
        <v>125</v>
      </c>
      <c r="E103" s="230">
        <v>5</v>
      </c>
      <c r="F103" s="232">
        <f>H103+J103</f>
        <v>0</v>
      </c>
      <c r="G103" s="233">
        <f>ROUND(E103*F103,2)</f>
        <v>0</v>
      </c>
      <c r="H103" s="233"/>
      <c r="I103" s="233">
        <f>ROUND(E103*H103,2)</f>
        <v>0</v>
      </c>
      <c r="J103" s="233"/>
      <c r="K103" s="233">
        <f>ROUND(E103*J103,2)</f>
        <v>0</v>
      </c>
      <c r="L103" s="233">
        <v>0</v>
      </c>
      <c r="M103" s="233">
        <f>G103*(1+L103/100)</f>
        <v>0</v>
      </c>
      <c r="N103" s="225">
        <v>0</v>
      </c>
      <c r="O103" s="225">
        <f>ROUND(E103*N103,5)</f>
        <v>0</v>
      </c>
      <c r="P103" s="225">
        <v>0</v>
      </c>
      <c r="Q103" s="225">
        <f>ROUND(E103*P103,5)</f>
        <v>0</v>
      </c>
      <c r="R103" s="225"/>
      <c r="S103" s="225"/>
      <c r="T103" s="226">
        <v>0.219</v>
      </c>
      <c r="U103" s="225">
        <f>ROUND(E103*T103,2)</f>
        <v>1.1000000000000001</v>
      </c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106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 x14ac:dyDescent="0.25">
      <c r="A104" s="216">
        <v>92</v>
      </c>
      <c r="B104" s="222" t="s">
        <v>290</v>
      </c>
      <c r="C104" s="265" t="s">
        <v>291</v>
      </c>
      <c r="D104" s="224" t="s">
        <v>109</v>
      </c>
      <c r="E104" s="230">
        <v>50</v>
      </c>
      <c r="F104" s="232">
        <f>H104+J104</f>
        <v>0</v>
      </c>
      <c r="G104" s="233">
        <f>ROUND(E104*F104,2)</f>
        <v>0</v>
      </c>
      <c r="H104" s="233"/>
      <c r="I104" s="233">
        <f>ROUND(E104*H104,2)</f>
        <v>0</v>
      </c>
      <c r="J104" s="233"/>
      <c r="K104" s="233">
        <f>ROUND(E104*J104,2)</f>
        <v>0</v>
      </c>
      <c r="L104" s="233">
        <v>0</v>
      </c>
      <c r="M104" s="233">
        <f>G104*(1+L104/100)</f>
        <v>0</v>
      </c>
      <c r="N104" s="225">
        <v>2E-3</v>
      </c>
      <c r="O104" s="225">
        <f>ROUND(E104*N104,5)</f>
        <v>0.1</v>
      </c>
      <c r="P104" s="225">
        <v>0</v>
      </c>
      <c r="Q104" s="225">
        <f>ROUND(E104*P104,5)</f>
        <v>0</v>
      </c>
      <c r="R104" s="225"/>
      <c r="S104" s="225"/>
      <c r="T104" s="226">
        <v>0.06</v>
      </c>
      <c r="U104" s="225">
        <f>ROUND(E104*T104,2)</f>
        <v>3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106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 x14ac:dyDescent="0.25">
      <c r="A105" s="216">
        <v>93</v>
      </c>
      <c r="B105" s="222" t="s">
        <v>292</v>
      </c>
      <c r="C105" s="265" t="s">
        <v>293</v>
      </c>
      <c r="D105" s="224" t="s">
        <v>114</v>
      </c>
      <c r="E105" s="230">
        <v>50</v>
      </c>
      <c r="F105" s="232">
        <f>H105+J105</f>
        <v>0</v>
      </c>
      <c r="G105" s="233">
        <f>ROUND(E105*F105,2)</f>
        <v>0</v>
      </c>
      <c r="H105" s="233"/>
      <c r="I105" s="233">
        <f>ROUND(E105*H105,2)</f>
        <v>0</v>
      </c>
      <c r="J105" s="233"/>
      <c r="K105" s="233">
        <f>ROUND(E105*J105,2)</f>
        <v>0</v>
      </c>
      <c r="L105" s="233">
        <v>0</v>
      </c>
      <c r="M105" s="233">
        <f>G105*(1+L105/100)</f>
        <v>0</v>
      </c>
      <c r="N105" s="225">
        <v>9.2000000000000003E-4</v>
      </c>
      <c r="O105" s="225">
        <f>ROUND(E105*N105,5)</f>
        <v>4.5999999999999999E-2</v>
      </c>
      <c r="P105" s="225">
        <v>0</v>
      </c>
      <c r="Q105" s="225">
        <f>ROUND(E105*P105,5)</f>
        <v>0</v>
      </c>
      <c r="R105" s="225"/>
      <c r="S105" s="225"/>
      <c r="T105" s="226">
        <v>0.02</v>
      </c>
      <c r="U105" s="225">
        <f>ROUND(E105*T105,2)</f>
        <v>1</v>
      </c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106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0.399999999999999" outlineLevel="1" x14ac:dyDescent="0.25">
      <c r="A106" s="216">
        <v>94</v>
      </c>
      <c r="B106" s="222" t="s">
        <v>294</v>
      </c>
      <c r="C106" s="265" t="s">
        <v>295</v>
      </c>
      <c r="D106" s="224" t="s">
        <v>114</v>
      </c>
      <c r="E106" s="230">
        <v>4</v>
      </c>
      <c r="F106" s="232">
        <f>H106+J106</f>
        <v>0</v>
      </c>
      <c r="G106" s="233">
        <f>ROUND(E106*F106,2)</f>
        <v>0</v>
      </c>
      <c r="H106" s="233"/>
      <c r="I106" s="233">
        <f>ROUND(E106*H106,2)</f>
        <v>0</v>
      </c>
      <c r="J106" s="233"/>
      <c r="K106" s="233">
        <f>ROUND(E106*J106,2)</f>
        <v>0</v>
      </c>
      <c r="L106" s="233">
        <v>0</v>
      </c>
      <c r="M106" s="233">
        <f>G106*(1+L106/100)</f>
        <v>0</v>
      </c>
      <c r="N106" s="225">
        <v>8.6400000000000001E-3</v>
      </c>
      <c r="O106" s="225">
        <f>ROUND(E106*N106,5)</f>
        <v>3.456E-2</v>
      </c>
      <c r="P106" s="225">
        <v>0</v>
      </c>
      <c r="Q106" s="225">
        <f>ROUND(E106*P106,5)</f>
        <v>0</v>
      </c>
      <c r="R106" s="225"/>
      <c r="S106" s="225"/>
      <c r="T106" s="226">
        <v>2.4900000000000002</v>
      </c>
      <c r="U106" s="225">
        <f>ROUND(E106*T106,2)</f>
        <v>9.9600000000000009</v>
      </c>
      <c r="V106" s="215"/>
      <c r="W106" s="215"/>
      <c r="X106" s="215"/>
      <c r="Y106" s="215"/>
      <c r="Z106" s="215"/>
      <c r="AA106" s="215"/>
      <c r="AB106" s="215"/>
      <c r="AC106" s="215"/>
      <c r="AD106" s="215"/>
      <c r="AE106" s="215" t="s">
        <v>106</v>
      </c>
      <c r="AF106" s="215"/>
      <c r="AG106" s="215"/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5">
      <c r="A107" s="216">
        <v>95</v>
      </c>
      <c r="B107" s="222" t="s">
        <v>296</v>
      </c>
      <c r="C107" s="265" t="s">
        <v>297</v>
      </c>
      <c r="D107" s="224" t="s">
        <v>279</v>
      </c>
      <c r="E107" s="230">
        <v>5</v>
      </c>
      <c r="F107" s="232">
        <f>H107+J107</f>
        <v>0</v>
      </c>
      <c r="G107" s="233">
        <f>ROUND(E107*F107,2)</f>
        <v>0</v>
      </c>
      <c r="H107" s="233"/>
      <c r="I107" s="233">
        <f>ROUND(E107*H107,2)</f>
        <v>0</v>
      </c>
      <c r="J107" s="233"/>
      <c r="K107" s="233">
        <f>ROUND(E107*J107,2)</f>
        <v>0</v>
      </c>
      <c r="L107" s="233">
        <v>0</v>
      </c>
      <c r="M107" s="233">
        <f>G107*(1+L107/100)</f>
        <v>0</v>
      </c>
      <c r="N107" s="225">
        <v>0</v>
      </c>
      <c r="O107" s="225">
        <f>ROUND(E107*N107,5)</f>
        <v>0</v>
      </c>
      <c r="P107" s="225">
        <v>0</v>
      </c>
      <c r="Q107" s="225">
        <f>ROUND(E107*P107,5)</f>
        <v>0</v>
      </c>
      <c r="R107" s="225"/>
      <c r="S107" s="225"/>
      <c r="T107" s="226">
        <v>0.66300000000000003</v>
      </c>
      <c r="U107" s="225">
        <f>ROUND(E107*T107,2)</f>
        <v>3.32</v>
      </c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106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x14ac:dyDescent="0.25">
      <c r="A108" s="217" t="s">
        <v>101</v>
      </c>
      <c r="B108" s="223" t="s">
        <v>71</v>
      </c>
      <c r="C108" s="266" t="s">
        <v>72</v>
      </c>
      <c r="D108" s="227"/>
      <c r="E108" s="231"/>
      <c r="F108" s="234"/>
      <c r="G108" s="234">
        <f>SUMIF(AE109:AE114,"&lt;&gt;NOR",G109:G114)</f>
        <v>0</v>
      </c>
      <c r="H108" s="234"/>
      <c r="I108" s="234">
        <f>SUM(I109:I114)</f>
        <v>0</v>
      </c>
      <c r="J108" s="234"/>
      <c r="K108" s="234">
        <f>SUM(K109:K114)</f>
        <v>0</v>
      </c>
      <c r="L108" s="234"/>
      <c r="M108" s="234">
        <f>SUM(M109:M114)</f>
        <v>0</v>
      </c>
      <c r="N108" s="228"/>
      <c r="O108" s="228">
        <f>SUM(O109:O114)</f>
        <v>2.64E-2</v>
      </c>
      <c r="P108" s="228"/>
      <c r="Q108" s="228">
        <f>SUM(Q109:Q114)</f>
        <v>0</v>
      </c>
      <c r="R108" s="228"/>
      <c r="S108" s="228"/>
      <c r="T108" s="229"/>
      <c r="U108" s="228">
        <f>SUM(U109:U114)</f>
        <v>39</v>
      </c>
      <c r="AE108" t="s">
        <v>102</v>
      </c>
    </row>
    <row r="109" spans="1:60" outlineLevel="1" x14ac:dyDescent="0.25">
      <c r="A109" s="216">
        <v>96</v>
      </c>
      <c r="B109" s="222" t="s">
        <v>298</v>
      </c>
      <c r="C109" s="265" t="s">
        <v>299</v>
      </c>
      <c r="D109" s="224" t="s">
        <v>114</v>
      </c>
      <c r="E109" s="230">
        <v>1</v>
      </c>
      <c r="F109" s="232">
        <f>H109+J109</f>
        <v>0</v>
      </c>
      <c r="G109" s="233">
        <f>ROUND(E109*F109,2)</f>
        <v>0</v>
      </c>
      <c r="H109" s="233"/>
      <c r="I109" s="233">
        <f>ROUND(E109*H109,2)</f>
        <v>0</v>
      </c>
      <c r="J109" s="233"/>
      <c r="K109" s="233">
        <f>ROUND(E109*J109,2)</f>
        <v>0</v>
      </c>
      <c r="L109" s="233">
        <v>0</v>
      </c>
      <c r="M109" s="233">
        <f>G109*(1+L109/100)</f>
        <v>0</v>
      </c>
      <c r="N109" s="225">
        <v>0</v>
      </c>
      <c r="O109" s="225">
        <f>ROUND(E109*N109,5)</f>
        <v>0</v>
      </c>
      <c r="P109" s="225">
        <v>0</v>
      </c>
      <c r="Q109" s="225">
        <f>ROUND(E109*P109,5)</f>
        <v>0</v>
      </c>
      <c r="R109" s="225"/>
      <c r="S109" s="225"/>
      <c r="T109" s="226">
        <v>0.06</v>
      </c>
      <c r="U109" s="225">
        <f>ROUND(E109*T109,2)</f>
        <v>0.06</v>
      </c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106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5">
      <c r="A110" s="216">
        <v>97</v>
      </c>
      <c r="B110" s="222" t="s">
        <v>300</v>
      </c>
      <c r="C110" s="265" t="s">
        <v>301</v>
      </c>
      <c r="D110" s="224" t="s">
        <v>114</v>
      </c>
      <c r="E110" s="230">
        <v>59</v>
      </c>
      <c r="F110" s="232">
        <f>H110+J110</f>
        <v>0</v>
      </c>
      <c r="G110" s="233">
        <f>ROUND(E110*F110,2)</f>
        <v>0</v>
      </c>
      <c r="H110" s="233"/>
      <c r="I110" s="233">
        <f>ROUND(E110*H110,2)</f>
        <v>0</v>
      </c>
      <c r="J110" s="233"/>
      <c r="K110" s="233">
        <f>ROUND(E110*J110,2)</f>
        <v>0</v>
      </c>
      <c r="L110" s="233">
        <v>0</v>
      </c>
      <c r="M110" s="233">
        <f>G110*(1+L110/100)</f>
        <v>0</v>
      </c>
      <c r="N110" s="225">
        <v>0</v>
      </c>
      <c r="O110" s="225">
        <f>ROUND(E110*N110,5)</f>
        <v>0</v>
      </c>
      <c r="P110" s="225">
        <v>0</v>
      </c>
      <c r="Q110" s="225">
        <f>ROUND(E110*P110,5)</f>
        <v>0</v>
      </c>
      <c r="R110" s="225"/>
      <c r="S110" s="225"/>
      <c r="T110" s="226">
        <v>0.66</v>
      </c>
      <c r="U110" s="225">
        <f>ROUND(E110*T110,2)</f>
        <v>38.94</v>
      </c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106</v>
      </c>
      <c r="AF110" s="215"/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ht="20.399999999999999" outlineLevel="1" x14ac:dyDescent="0.25">
      <c r="A111" s="216">
        <v>98</v>
      </c>
      <c r="B111" s="222" t="s">
        <v>302</v>
      </c>
      <c r="C111" s="265" t="s">
        <v>303</v>
      </c>
      <c r="D111" s="224" t="s">
        <v>114</v>
      </c>
      <c r="E111" s="230">
        <v>2</v>
      </c>
      <c r="F111" s="232">
        <f>H111+J111</f>
        <v>0</v>
      </c>
      <c r="G111" s="233">
        <f>ROUND(E111*F111,2)</f>
        <v>0</v>
      </c>
      <c r="H111" s="233"/>
      <c r="I111" s="233">
        <f>ROUND(E111*H111,2)</f>
        <v>0</v>
      </c>
      <c r="J111" s="233"/>
      <c r="K111" s="233">
        <f>ROUND(E111*J111,2)</f>
        <v>0</v>
      </c>
      <c r="L111" s="233">
        <v>0</v>
      </c>
      <c r="M111" s="233">
        <f>G111*(1+L111/100)</f>
        <v>0</v>
      </c>
      <c r="N111" s="225">
        <v>1.1999999999999999E-3</v>
      </c>
      <c r="O111" s="225">
        <f>ROUND(E111*N111,5)</f>
        <v>2.3999999999999998E-3</v>
      </c>
      <c r="P111" s="225">
        <v>0</v>
      </c>
      <c r="Q111" s="225">
        <f>ROUND(E111*P111,5)</f>
        <v>0</v>
      </c>
      <c r="R111" s="225"/>
      <c r="S111" s="225"/>
      <c r="T111" s="226">
        <v>0</v>
      </c>
      <c r="U111" s="225">
        <f>ROUND(E111*T111,2)</f>
        <v>0</v>
      </c>
      <c r="V111" s="215"/>
      <c r="W111" s="215"/>
      <c r="X111" s="215"/>
      <c r="Y111" s="215"/>
      <c r="Z111" s="215"/>
      <c r="AA111" s="215"/>
      <c r="AB111" s="215"/>
      <c r="AC111" s="215"/>
      <c r="AD111" s="215"/>
      <c r="AE111" s="215" t="s">
        <v>176</v>
      </c>
      <c r="AF111" s="215"/>
      <c r="AG111" s="215"/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20.399999999999999" outlineLevel="1" x14ac:dyDescent="0.25">
      <c r="A112" s="216">
        <v>99</v>
      </c>
      <c r="B112" s="222" t="s">
        <v>304</v>
      </c>
      <c r="C112" s="265" t="s">
        <v>305</v>
      </c>
      <c r="D112" s="224" t="s">
        <v>114</v>
      </c>
      <c r="E112" s="230">
        <v>2</v>
      </c>
      <c r="F112" s="232">
        <f>H112+J112</f>
        <v>0</v>
      </c>
      <c r="G112" s="233">
        <f>ROUND(E112*F112,2)</f>
        <v>0</v>
      </c>
      <c r="H112" s="233"/>
      <c r="I112" s="233">
        <f>ROUND(E112*H112,2)</f>
        <v>0</v>
      </c>
      <c r="J112" s="233"/>
      <c r="K112" s="233">
        <f>ROUND(E112*J112,2)</f>
        <v>0</v>
      </c>
      <c r="L112" s="233">
        <v>0</v>
      </c>
      <c r="M112" s="233">
        <f>G112*(1+L112/100)</f>
        <v>0</v>
      </c>
      <c r="N112" s="225">
        <v>1.1999999999999999E-3</v>
      </c>
      <c r="O112" s="225">
        <f>ROUND(E112*N112,5)</f>
        <v>2.3999999999999998E-3</v>
      </c>
      <c r="P112" s="225">
        <v>0</v>
      </c>
      <c r="Q112" s="225">
        <f>ROUND(E112*P112,5)</f>
        <v>0</v>
      </c>
      <c r="R112" s="225"/>
      <c r="S112" s="225"/>
      <c r="T112" s="226">
        <v>0</v>
      </c>
      <c r="U112" s="225">
        <f>ROUND(E112*T112,2)</f>
        <v>0</v>
      </c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176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0.399999999999999" outlineLevel="1" x14ac:dyDescent="0.25">
      <c r="A113" s="216">
        <v>100</v>
      </c>
      <c r="B113" s="222" t="s">
        <v>306</v>
      </c>
      <c r="C113" s="265" t="s">
        <v>307</v>
      </c>
      <c r="D113" s="224" t="s">
        <v>114</v>
      </c>
      <c r="E113" s="230">
        <v>4</v>
      </c>
      <c r="F113" s="232">
        <f>H113+J113</f>
        <v>0</v>
      </c>
      <c r="G113" s="233">
        <f>ROUND(E113*F113,2)</f>
        <v>0</v>
      </c>
      <c r="H113" s="233"/>
      <c r="I113" s="233">
        <f>ROUND(E113*H113,2)</f>
        <v>0</v>
      </c>
      <c r="J113" s="233"/>
      <c r="K113" s="233">
        <f>ROUND(E113*J113,2)</f>
        <v>0</v>
      </c>
      <c r="L113" s="233">
        <v>0</v>
      </c>
      <c r="M113" s="233">
        <f>G113*(1+L113/100)</f>
        <v>0</v>
      </c>
      <c r="N113" s="225">
        <v>1.1999999999999999E-3</v>
      </c>
      <c r="O113" s="225">
        <f>ROUND(E113*N113,5)</f>
        <v>4.7999999999999996E-3</v>
      </c>
      <c r="P113" s="225">
        <v>0</v>
      </c>
      <c r="Q113" s="225">
        <f>ROUND(E113*P113,5)</f>
        <v>0</v>
      </c>
      <c r="R113" s="225"/>
      <c r="S113" s="225"/>
      <c r="T113" s="226">
        <v>0</v>
      </c>
      <c r="U113" s="225">
        <f>ROUND(E113*T113,2)</f>
        <v>0</v>
      </c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 t="s">
        <v>176</v>
      </c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ht="20.399999999999999" outlineLevel="1" x14ac:dyDescent="0.25">
      <c r="A114" s="216">
        <v>101</v>
      </c>
      <c r="B114" s="222" t="s">
        <v>308</v>
      </c>
      <c r="C114" s="265" t="s">
        <v>309</v>
      </c>
      <c r="D114" s="224" t="s">
        <v>114</v>
      </c>
      <c r="E114" s="230">
        <v>14</v>
      </c>
      <c r="F114" s="232">
        <f>H114+J114</f>
        <v>0</v>
      </c>
      <c r="G114" s="233">
        <f>ROUND(E114*F114,2)</f>
        <v>0</v>
      </c>
      <c r="H114" s="233"/>
      <c r="I114" s="233">
        <f>ROUND(E114*H114,2)</f>
        <v>0</v>
      </c>
      <c r="J114" s="233"/>
      <c r="K114" s="233">
        <f>ROUND(E114*J114,2)</f>
        <v>0</v>
      </c>
      <c r="L114" s="233">
        <v>0</v>
      </c>
      <c r="M114" s="233">
        <f>G114*(1+L114/100)</f>
        <v>0</v>
      </c>
      <c r="N114" s="225">
        <v>1.1999999999999999E-3</v>
      </c>
      <c r="O114" s="225">
        <f>ROUND(E114*N114,5)</f>
        <v>1.6799999999999999E-2</v>
      </c>
      <c r="P114" s="225">
        <v>0</v>
      </c>
      <c r="Q114" s="225">
        <f>ROUND(E114*P114,5)</f>
        <v>0</v>
      </c>
      <c r="R114" s="225"/>
      <c r="S114" s="225"/>
      <c r="T114" s="226">
        <v>0</v>
      </c>
      <c r="U114" s="225">
        <f>ROUND(E114*T114,2)</f>
        <v>0</v>
      </c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176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x14ac:dyDescent="0.25">
      <c r="A115" s="217" t="s">
        <v>101</v>
      </c>
      <c r="B115" s="223" t="s">
        <v>73</v>
      </c>
      <c r="C115" s="266" t="s">
        <v>26</v>
      </c>
      <c r="D115" s="227"/>
      <c r="E115" s="231"/>
      <c r="F115" s="234"/>
      <c r="G115" s="234">
        <f>SUMIF(AE116:AE119,"&lt;&gt;NOR",G116:G119)</f>
        <v>0</v>
      </c>
      <c r="H115" s="234"/>
      <c r="I115" s="234">
        <f>SUM(I116:I119)</f>
        <v>0</v>
      </c>
      <c r="J115" s="234"/>
      <c r="K115" s="234">
        <f>SUM(K116:K119)</f>
        <v>0</v>
      </c>
      <c r="L115" s="234"/>
      <c r="M115" s="234">
        <f>SUM(M116:M119)</f>
        <v>0</v>
      </c>
      <c r="N115" s="228"/>
      <c r="O115" s="228">
        <f>SUM(O116:O119)</f>
        <v>0</v>
      </c>
      <c r="P115" s="228"/>
      <c r="Q115" s="228">
        <f>SUM(Q116:Q119)</f>
        <v>0</v>
      </c>
      <c r="R115" s="228"/>
      <c r="S115" s="228"/>
      <c r="T115" s="229"/>
      <c r="U115" s="228">
        <f>SUM(U116:U119)</f>
        <v>0</v>
      </c>
      <c r="AE115" t="s">
        <v>102</v>
      </c>
    </row>
    <row r="116" spans="1:60" outlineLevel="1" x14ac:dyDescent="0.25">
      <c r="A116" s="216">
        <v>102</v>
      </c>
      <c r="B116" s="222" t="s">
        <v>310</v>
      </c>
      <c r="C116" s="265" t="s">
        <v>311</v>
      </c>
      <c r="D116" s="224" t="s">
        <v>312</v>
      </c>
      <c r="E116" s="230">
        <v>1</v>
      </c>
      <c r="F116" s="232">
        <f>H116+J116</f>
        <v>0</v>
      </c>
      <c r="G116" s="233">
        <f>ROUND(E116*F116,2)</f>
        <v>0</v>
      </c>
      <c r="H116" s="233"/>
      <c r="I116" s="233">
        <f>ROUND(E116*H116,2)</f>
        <v>0</v>
      </c>
      <c r="J116" s="233"/>
      <c r="K116" s="233">
        <f>ROUND(E116*J116,2)</f>
        <v>0</v>
      </c>
      <c r="L116" s="233">
        <v>0</v>
      </c>
      <c r="M116" s="233">
        <f>G116*(1+L116/100)</f>
        <v>0</v>
      </c>
      <c r="N116" s="225">
        <v>0</v>
      </c>
      <c r="O116" s="225">
        <f>ROUND(E116*N116,5)</f>
        <v>0</v>
      </c>
      <c r="P116" s="225">
        <v>0</v>
      </c>
      <c r="Q116" s="225">
        <f>ROUND(E116*P116,5)</f>
        <v>0</v>
      </c>
      <c r="R116" s="225"/>
      <c r="S116" s="225"/>
      <c r="T116" s="226">
        <v>0</v>
      </c>
      <c r="U116" s="225">
        <f>ROUND(E116*T116,2)</f>
        <v>0</v>
      </c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106</v>
      </c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5">
      <c r="A117" s="216">
        <v>103</v>
      </c>
      <c r="B117" s="222" t="s">
        <v>313</v>
      </c>
      <c r="C117" s="265" t="s">
        <v>314</v>
      </c>
      <c r="D117" s="224" t="s">
        <v>312</v>
      </c>
      <c r="E117" s="230">
        <v>1</v>
      </c>
      <c r="F117" s="232">
        <f>H117+J117</f>
        <v>0</v>
      </c>
      <c r="G117" s="233">
        <f>ROUND(E117*F117,2)</f>
        <v>0</v>
      </c>
      <c r="H117" s="233"/>
      <c r="I117" s="233">
        <f>ROUND(E117*H117,2)</f>
        <v>0</v>
      </c>
      <c r="J117" s="233"/>
      <c r="K117" s="233">
        <f>ROUND(E117*J117,2)</f>
        <v>0</v>
      </c>
      <c r="L117" s="233">
        <v>0</v>
      </c>
      <c r="M117" s="233">
        <f>G117*(1+L117/100)</f>
        <v>0</v>
      </c>
      <c r="N117" s="225">
        <v>0</v>
      </c>
      <c r="O117" s="225">
        <f>ROUND(E117*N117,5)</f>
        <v>0</v>
      </c>
      <c r="P117" s="225">
        <v>0</v>
      </c>
      <c r="Q117" s="225">
        <f>ROUND(E117*P117,5)</f>
        <v>0</v>
      </c>
      <c r="R117" s="225"/>
      <c r="S117" s="225"/>
      <c r="T117" s="226">
        <v>0</v>
      </c>
      <c r="U117" s="225">
        <f>ROUND(E117*T117,2)</f>
        <v>0</v>
      </c>
      <c r="V117" s="215"/>
      <c r="W117" s="215"/>
      <c r="X117" s="215"/>
      <c r="Y117" s="215"/>
      <c r="Z117" s="215"/>
      <c r="AA117" s="215"/>
      <c r="AB117" s="215"/>
      <c r="AC117" s="215"/>
      <c r="AD117" s="215"/>
      <c r="AE117" s="215" t="s">
        <v>106</v>
      </c>
      <c r="AF117" s="215"/>
      <c r="AG117" s="215"/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16">
        <v>104</v>
      </c>
      <c r="B118" s="222" t="s">
        <v>315</v>
      </c>
      <c r="C118" s="265" t="s">
        <v>316</v>
      </c>
      <c r="D118" s="224" t="s">
        <v>312</v>
      </c>
      <c r="E118" s="230">
        <v>1</v>
      </c>
      <c r="F118" s="232">
        <f>H118+J118</f>
        <v>0</v>
      </c>
      <c r="G118" s="233">
        <f>ROUND(E118*F118,2)</f>
        <v>0</v>
      </c>
      <c r="H118" s="233"/>
      <c r="I118" s="233">
        <f>ROUND(E118*H118,2)</f>
        <v>0</v>
      </c>
      <c r="J118" s="233"/>
      <c r="K118" s="233">
        <f>ROUND(E118*J118,2)</f>
        <v>0</v>
      </c>
      <c r="L118" s="233">
        <v>0</v>
      </c>
      <c r="M118" s="233">
        <f>G118*(1+L118/100)</f>
        <v>0</v>
      </c>
      <c r="N118" s="225">
        <v>0</v>
      </c>
      <c r="O118" s="225">
        <f>ROUND(E118*N118,5)</f>
        <v>0</v>
      </c>
      <c r="P118" s="225">
        <v>0</v>
      </c>
      <c r="Q118" s="225">
        <f>ROUND(E118*P118,5)</f>
        <v>0</v>
      </c>
      <c r="R118" s="225"/>
      <c r="S118" s="225"/>
      <c r="T118" s="226">
        <v>0</v>
      </c>
      <c r="U118" s="225">
        <f>ROUND(E118*T118,2)</f>
        <v>0</v>
      </c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106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16">
        <v>105</v>
      </c>
      <c r="B119" s="222" t="s">
        <v>317</v>
      </c>
      <c r="C119" s="265" t="s">
        <v>318</v>
      </c>
      <c r="D119" s="224" t="s">
        <v>312</v>
      </c>
      <c r="E119" s="230">
        <v>1</v>
      </c>
      <c r="F119" s="232">
        <f>H119+J119</f>
        <v>0</v>
      </c>
      <c r="G119" s="233">
        <f>ROUND(E119*F119,2)</f>
        <v>0</v>
      </c>
      <c r="H119" s="233"/>
      <c r="I119" s="233">
        <f>ROUND(E119*H119,2)</f>
        <v>0</v>
      </c>
      <c r="J119" s="233"/>
      <c r="K119" s="233">
        <f>ROUND(E119*J119,2)</f>
        <v>0</v>
      </c>
      <c r="L119" s="233">
        <v>0</v>
      </c>
      <c r="M119" s="233">
        <f>G119*(1+L119/100)</f>
        <v>0</v>
      </c>
      <c r="N119" s="225">
        <v>0</v>
      </c>
      <c r="O119" s="225">
        <f>ROUND(E119*N119,5)</f>
        <v>0</v>
      </c>
      <c r="P119" s="225">
        <v>0</v>
      </c>
      <c r="Q119" s="225">
        <f>ROUND(E119*P119,5)</f>
        <v>0</v>
      </c>
      <c r="R119" s="225"/>
      <c r="S119" s="225"/>
      <c r="T119" s="226">
        <v>0</v>
      </c>
      <c r="U119" s="225">
        <f>ROUND(E119*T119,2)</f>
        <v>0</v>
      </c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106</v>
      </c>
      <c r="AF119" s="215"/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x14ac:dyDescent="0.25">
      <c r="A120" s="217" t="s">
        <v>101</v>
      </c>
      <c r="B120" s="223" t="s">
        <v>74</v>
      </c>
      <c r="C120" s="266" t="s">
        <v>319</v>
      </c>
      <c r="D120" s="227"/>
      <c r="E120" s="231"/>
      <c r="F120" s="234"/>
      <c r="G120" s="234">
        <f>SUMIF(AE121:AE121,"&lt;&gt;NOR",G121:G121)</f>
        <v>0</v>
      </c>
      <c r="H120" s="234"/>
      <c r="I120" s="234">
        <f>SUM(I121:I121)</f>
        <v>0</v>
      </c>
      <c r="J120" s="234"/>
      <c r="K120" s="234">
        <f>SUM(K121:K121)</f>
        <v>0</v>
      </c>
      <c r="L120" s="234"/>
      <c r="M120" s="234">
        <f>SUM(M121:M121)</f>
        <v>0</v>
      </c>
      <c r="N120" s="228"/>
      <c r="O120" s="228">
        <f>SUM(O121:O121)</f>
        <v>0</v>
      </c>
      <c r="P120" s="228"/>
      <c r="Q120" s="228">
        <f>SUM(Q121:Q121)</f>
        <v>0</v>
      </c>
      <c r="R120" s="228"/>
      <c r="S120" s="228"/>
      <c r="T120" s="229"/>
      <c r="U120" s="228">
        <f>SUM(U121:U121)</f>
        <v>16</v>
      </c>
      <c r="AE120" t="s">
        <v>102</v>
      </c>
    </row>
    <row r="121" spans="1:60" outlineLevel="1" x14ac:dyDescent="0.25">
      <c r="A121" s="243">
        <v>106</v>
      </c>
      <c r="B121" s="244" t="s">
        <v>320</v>
      </c>
      <c r="C121" s="267" t="s">
        <v>321</v>
      </c>
      <c r="D121" s="245" t="s">
        <v>105</v>
      </c>
      <c r="E121" s="246">
        <v>16</v>
      </c>
      <c r="F121" s="247">
        <f>H121+J121</f>
        <v>0</v>
      </c>
      <c r="G121" s="248">
        <f>ROUND(E121*F121,2)</f>
        <v>0</v>
      </c>
      <c r="H121" s="248"/>
      <c r="I121" s="248">
        <f>ROUND(E121*H121,2)</f>
        <v>0</v>
      </c>
      <c r="J121" s="248"/>
      <c r="K121" s="248">
        <f>ROUND(E121*J121,2)</f>
        <v>0</v>
      </c>
      <c r="L121" s="248">
        <v>0</v>
      </c>
      <c r="M121" s="248">
        <f>G121*(1+L121/100)</f>
        <v>0</v>
      </c>
      <c r="N121" s="249">
        <v>0</v>
      </c>
      <c r="O121" s="249">
        <f>ROUND(E121*N121,5)</f>
        <v>0</v>
      </c>
      <c r="P121" s="249">
        <v>0</v>
      </c>
      <c r="Q121" s="249">
        <f>ROUND(E121*P121,5)</f>
        <v>0</v>
      </c>
      <c r="R121" s="249"/>
      <c r="S121" s="249"/>
      <c r="T121" s="250">
        <v>1</v>
      </c>
      <c r="U121" s="249">
        <f>ROUND(E121*T121,2)</f>
        <v>16</v>
      </c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 t="s">
        <v>106</v>
      </c>
      <c r="AF121" s="215"/>
      <c r="AG121" s="215"/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x14ac:dyDescent="0.25">
      <c r="A122" s="6"/>
      <c r="B122" s="7" t="s">
        <v>319</v>
      </c>
      <c r="C122" s="268" t="s">
        <v>319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AC122">
        <v>12</v>
      </c>
      <c r="AD122">
        <v>21</v>
      </c>
    </row>
    <row r="123" spans="1:60" x14ac:dyDescent="0.25">
      <c r="A123" s="251"/>
      <c r="B123" s="252" t="s">
        <v>28</v>
      </c>
      <c r="C123" s="269" t="s">
        <v>319</v>
      </c>
      <c r="D123" s="253"/>
      <c r="E123" s="253"/>
      <c r="F123" s="253"/>
      <c r="G123" s="264">
        <f>G8+G10+G13+G88+G93+G108+G115+G120</f>
        <v>0</v>
      </c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AC123">
        <f>SUMIF(L7:L121,AC122,G7:G121)</f>
        <v>0</v>
      </c>
      <c r="AD123">
        <f>SUMIF(L7:L121,AD122,G7:G121)</f>
        <v>0</v>
      </c>
      <c r="AE123" t="s">
        <v>322</v>
      </c>
    </row>
    <row r="124" spans="1:60" x14ac:dyDescent="0.25">
      <c r="A124" s="6"/>
      <c r="B124" s="7" t="s">
        <v>319</v>
      </c>
      <c r="C124" s="268" t="s">
        <v>319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5">
      <c r="A125" s="6"/>
      <c r="B125" s="7" t="s">
        <v>319</v>
      </c>
      <c r="C125" s="268" t="s">
        <v>319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5">
      <c r="A126" s="254" t="s">
        <v>323</v>
      </c>
      <c r="B126" s="254"/>
      <c r="C126" s="270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5">
      <c r="A127" s="255"/>
      <c r="B127" s="256"/>
      <c r="C127" s="271"/>
      <c r="D127" s="256"/>
      <c r="E127" s="256"/>
      <c r="F127" s="256"/>
      <c r="G127" s="257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E127" t="s">
        <v>324</v>
      </c>
    </row>
    <row r="128" spans="1:60" x14ac:dyDescent="0.25">
      <c r="A128" s="258"/>
      <c r="B128" s="259"/>
      <c r="C128" s="272"/>
      <c r="D128" s="259"/>
      <c r="E128" s="259"/>
      <c r="F128" s="259"/>
      <c r="G128" s="260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5">
      <c r="A129" s="258"/>
      <c r="B129" s="259"/>
      <c r="C129" s="272"/>
      <c r="D129" s="259"/>
      <c r="E129" s="259"/>
      <c r="F129" s="259"/>
      <c r="G129" s="260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5">
      <c r="A130" s="258"/>
      <c r="B130" s="259"/>
      <c r="C130" s="272"/>
      <c r="D130" s="259"/>
      <c r="E130" s="259"/>
      <c r="F130" s="259"/>
      <c r="G130" s="260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5">
      <c r="A131" s="261"/>
      <c r="B131" s="262"/>
      <c r="C131" s="273"/>
      <c r="D131" s="262"/>
      <c r="E131" s="262"/>
      <c r="F131" s="262"/>
      <c r="G131" s="263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5">
      <c r="A132" s="6"/>
      <c r="B132" s="7" t="s">
        <v>319</v>
      </c>
      <c r="C132" s="268" t="s">
        <v>319</v>
      </c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5">
      <c r="C133" s="274"/>
      <c r="AE133" t="s">
        <v>325</v>
      </c>
    </row>
  </sheetData>
  <mergeCells count="6">
    <mergeCell ref="A1:G1"/>
    <mergeCell ref="C2:G2"/>
    <mergeCell ref="C3:G3"/>
    <mergeCell ref="C4:G4"/>
    <mergeCell ref="A126:C126"/>
    <mergeCell ref="A127:G131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607B6-1CE2-4438-B301-1F01C0030AA7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Rozpočet Pol</vt:lpstr>
      <vt:lpstr>Pokyny pro vyplnění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Kadrnožka</dc:creator>
  <cp:lastModifiedBy>Miroslav Kadrnožka</cp:lastModifiedBy>
  <cp:lastPrinted>2014-02-28T09:52:57Z</cp:lastPrinted>
  <dcterms:created xsi:type="dcterms:W3CDTF">2009-04-08T07:15:50Z</dcterms:created>
  <dcterms:modified xsi:type="dcterms:W3CDTF">2025-06-11T08:13:05Z</dcterms:modified>
</cp:coreProperties>
</file>